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0. PLANEACION\Planes y Reportes\Mapa de Riesgos\2024\"/>
    </mc:Choice>
  </mc:AlternateContent>
  <bookViews>
    <workbookView xWindow="0" yWindow="0" windowWidth="10245" windowHeight="10920" tabRatio="873" firstSheet="3" activeTab="3"/>
  </bookViews>
  <sheets>
    <sheet name="3. Matriz de Riesgos" sheetId="1" r:id="rId1"/>
    <sheet name="Anexo1. Riesgos" sheetId="3" r:id="rId2"/>
    <sheet name="Hoja1" sheetId="9" r:id="rId3"/>
    <sheet name="Anexo2. Controles" sheetId="4" r:id="rId4"/>
    <sheet name="Anexo3. Prob e Impac" sheetId="5" r:id="rId5"/>
    <sheet name="Anexo4. Atrib" sheetId="6" r:id="rId6"/>
    <sheet name="Anexo 5. Z.R" sheetId="7" r:id="rId7"/>
    <sheet name="I Trim" sheetId="8" state="hidden" r:id="rId8"/>
  </sheets>
  <definedNames>
    <definedName name="_xlnm._FilterDatabase" localSheetId="0" hidden="1">'3. Matriz de Riesgos'!$A$6:$IY$89</definedName>
    <definedName name="_xlnm._FilterDatabase" localSheetId="1" hidden="1">'Anexo1. Riesgos'!$A$5:$N$61</definedName>
    <definedName name="_xlnm._FilterDatabase" localSheetId="3" hidden="1">'Anexo2. Controles'!$A$6:$R$89</definedName>
    <definedName name="_xlnm.Print_Area" localSheetId="0">'3. Matriz de Riesgos'!$A$2:$P$89</definedName>
    <definedName name="_xlnm.Print_Area" localSheetId="1">'Anexo1. Riesgos'!$A$1:$N$80</definedName>
    <definedName name="_xlnm.Print_Titles" localSheetId="0">'3. Matriz de Riesgos'!$2:$6</definedName>
  </definedNames>
  <calcPr calcId="162913"/>
  <pivotCaches>
    <pivotCache cacheId="0" r:id="rId9"/>
  </pivotCaches>
</workbook>
</file>

<file path=xl/calcChain.xml><?xml version="1.0" encoding="utf-8"?>
<calcChain xmlns="http://schemas.openxmlformats.org/spreadsheetml/2006/main">
  <c r="K92" i="1" l="1"/>
  <c r="L92" i="1"/>
  <c r="K93" i="1"/>
  <c r="L93" i="1"/>
  <c r="J93" i="1"/>
  <c r="J92" i="1"/>
  <c r="I93" i="1"/>
  <c r="I92" i="1"/>
  <c r="H93" i="1"/>
  <c r="H92" i="1"/>
  <c r="F93" i="1"/>
  <c r="G93" i="1"/>
  <c r="G92" i="1"/>
  <c r="F91" i="1"/>
  <c r="F90" i="1"/>
  <c r="F92" i="1"/>
  <c r="E92" i="1"/>
  <c r="E90" i="1"/>
  <c r="E89" i="1"/>
  <c r="N92" i="4"/>
  <c r="N93" i="4" s="1"/>
  <c r="L91" i="1" l="1"/>
  <c r="K91" i="1"/>
  <c r="J91" i="1"/>
  <c r="I91" i="1"/>
  <c r="H91" i="1"/>
  <c r="G91" i="1"/>
  <c r="C91" i="1"/>
  <c r="B91" i="1"/>
  <c r="L90" i="1"/>
  <c r="K90" i="1"/>
  <c r="J90" i="1"/>
  <c r="I90" i="1"/>
  <c r="H90" i="1"/>
  <c r="G90" i="1"/>
  <c r="D90" i="1"/>
  <c r="C90" i="1"/>
  <c r="B90" i="1"/>
  <c r="N90" i="4"/>
  <c r="N91" i="4" s="1"/>
  <c r="N84" i="4"/>
  <c r="A83" i="1" l="1"/>
  <c r="F83" i="1"/>
  <c r="G60" i="1"/>
  <c r="H60" i="1"/>
  <c r="I60" i="1"/>
  <c r="J60" i="1"/>
  <c r="K60" i="1"/>
  <c r="L60" i="1"/>
  <c r="G61" i="1"/>
  <c r="H61" i="1"/>
  <c r="I61" i="1"/>
  <c r="J61" i="1"/>
  <c r="K61" i="1"/>
  <c r="L61" i="1"/>
  <c r="G62" i="1"/>
  <c r="H62" i="1"/>
  <c r="I62" i="1"/>
  <c r="J62" i="1"/>
  <c r="K62" i="1"/>
  <c r="L62" i="1"/>
  <c r="G63" i="1"/>
  <c r="H63" i="1"/>
  <c r="I63" i="1"/>
  <c r="J63" i="1"/>
  <c r="K63" i="1"/>
  <c r="L63" i="1"/>
  <c r="G64" i="1"/>
  <c r="H64" i="1"/>
  <c r="I64" i="1"/>
  <c r="J64" i="1"/>
  <c r="K64" i="1"/>
  <c r="L64" i="1"/>
  <c r="G65" i="1"/>
  <c r="H65" i="1"/>
  <c r="I65" i="1"/>
  <c r="J65" i="1"/>
  <c r="K65" i="1"/>
  <c r="L65" i="1"/>
  <c r="G66" i="1"/>
  <c r="H66" i="1"/>
  <c r="I66" i="1"/>
  <c r="J66" i="1"/>
  <c r="K66" i="1"/>
  <c r="L66" i="1"/>
  <c r="G67" i="1"/>
  <c r="H67" i="1"/>
  <c r="I67" i="1"/>
  <c r="J67" i="1"/>
  <c r="K67" i="1"/>
  <c r="L67" i="1"/>
  <c r="G68" i="1"/>
  <c r="H68" i="1"/>
  <c r="I68" i="1"/>
  <c r="J68" i="1"/>
  <c r="K68" i="1"/>
  <c r="L68" i="1"/>
  <c r="G69" i="1"/>
  <c r="H69" i="1"/>
  <c r="I69" i="1"/>
  <c r="J69" i="1"/>
  <c r="K69" i="1"/>
  <c r="L69" i="1"/>
  <c r="G70" i="1"/>
  <c r="H70" i="1"/>
  <c r="I70" i="1"/>
  <c r="J70" i="1"/>
  <c r="K70" i="1"/>
  <c r="L70" i="1"/>
  <c r="G71" i="1"/>
  <c r="H71" i="1"/>
  <c r="I71" i="1"/>
  <c r="J71" i="1"/>
  <c r="K71" i="1"/>
  <c r="L71" i="1"/>
  <c r="G72" i="1"/>
  <c r="H72" i="1"/>
  <c r="I72" i="1"/>
  <c r="J72" i="1"/>
  <c r="K72" i="1"/>
  <c r="L72" i="1"/>
  <c r="G73" i="1"/>
  <c r="H73" i="1"/>
  <c r="I73" i="1"/>
  <c r="J73" i="1"/>
  <c r="K73" i="1"/>
  <c r="L73" i="1"/>
  <c r="G74" i="1"/>
  <c r="H74" i="1"/>
  <c r="I74" i="1"/>
  <c r="J74" i="1"/>
  <c r="K74" i="1"/>
  <c r="L74" i="1"/>
  <c r="G75" i="1"/>
  <c r="H75" i="1"/>
  <c r="I75" i="1"/>
  <c r="J75" i="1"/>
  <c r="K75" i="1"/>
  <c r="L75" i="1"/>
  <c r="G76" i="1"/>
  <c r="H76" i="1"/>
  <c r="I76" i="1"/>
  <c r="J76" i="1"/>
  <c r="K76" i="1"/>
  <c r="L76" i="1"/>
  <c r="G77" i="1"/>
  <c r="H77" i="1"/>
  <c r="I77" i="1"/>
  <c r="J77" i="1"/>
  <c r="K77" i="1"/>
  <c r="L77" i="1"/>
  <c r="G78" i="1"/>
  <c r="H78" i="1"/>
  <c r="I78" i="1"/>
  <c r="J78" i="1"/>
  <c r="K78" i="1"/>
  <c r="L78" i="1"/>
  <c r="G79" i="1"/>
  <c r="H79" i="1"/>
  <c r="I79" i="1"/>
  <c r="J79" i="1"/>
  <c r="K79" i="1"/>
  <c r="L79" i="1"/>
  <c r="G80" i="1"/>
  <c r="H80" i="1"/>
  <c r="I80" i="1"/>
  <c r="J80" i="1"/>
  <c r="K80" i="1"/>
  <c r="L80" i="1"/>
  <c r="G81" i="1"/>
  <c r="H81" i="1"/>
  <c r="I81" i="1"/>
  <c r="J81" i="1"/>
  <c r="K81" i="1"/>
  <c r="L81" i="1"/>
  <c r="G82" i="1"/>
  <c r="H82" i="1"/>
  <c r="I82" i="1"/>
  <c r="J82" i="1"/>
  <c r="K82" i="1"/>
  <c r="L82" i="1"/>
  <c r="G83" i="1"/>
  <c r="H83" i="1"/>
  <c r="I83" i="1"/>
  <c r="J83" i="1"/>
  <c r="K83" i="1"/>
  <c r="L83" i="1"/>
  <c r="G84" i="1"/>
  <c r="H84" i="1"/>
  <c r="I84" i="1"/>
  <c r="J84" i="1"/>
  <c r="K84" i="1"/>
  <c r="L84" i="1"/>
  <c r="G85" i="1"/>
  <c r="H85" i="1"/>
  <c r="I85" i="1"/>
  <c r="J85" i="1"/>
  <c r="K85" i="1"/>
  <c r="L85" i="1"/>
  <c r="G86" i="1"/>
  <c r="H86" i="1"/>
  <c r="I86" i="1"/>
  <c r="J86" i="1"/>
  <c r="K86" i="1"/>
  <c r="L86" i="1"/>
  <c r="G87" i="1"/>
  <c r="H87" i="1"/>
  <c r="I87" i="1"/>
  <c r="J87" i="1"/>
  <c r="K87" i="1"/>
  <c r="L87" i="1"/>
  <c r="G88" i="1"/>
  <c r="H88" i="1"/>
  <c r="I88" i="1"/>
  <c r="J88" i="1"/>
  <c r="K88" i="1"/>
  <c r="L88" i="1"/>
  <c r="G89" i="1"/>
  <c r="H89" i="1"/>
  <c r="I89" i="1"/>
  <c r="J89" i="1"/>
  <c r="K89" i="1"/>
  <c r="L89" i="1"/>
  <c r="L59" i="1"/>
  <c r="K59" i="1"/>
  <c r="J59" i="1"/>
  <c r="I59" i="1"/>
  <c r="H59" i="1"/>
  <c r="G59" i="1"/>
  <c r="G54" i="1"/>
  <c r="H54" i="1"/>
  <c r="I54" i="1"/>
  <c r="J54" i="1"/>
  <c r="K54" i="1"/>
  <c r="L54" i="1"/>
  <c r="G55" i="1"/>
  <c r="H55" i="1"/>
  <c r="I55" i="1"/>
  <c r="J55" i="1"/>
  <c r="K55" i="1"/>
  <c r="L55" i="1"/>
  <c r="F54" i="1"/>
  <c r="E54" i="1"/>
  <c r="D54" i="1"/>
  <c r="C54" i="1"/>
  <c r="B54" i="1"/>
  <c r="A54" i="1"/>
  <c r="F53" i="1"/>
  <c r="E53" i="1"/>
  <c r="D53" i="1"/>
  <c r="C53" i="1"/>
  <c r="B53" i="1"/>
  <c r="A53" i="1"/>
  <c r="F55" i="1"/>
  <c r="E55" i="1"/>
  <c r="D55" i="1"/>
  <c r="C55" i="1"/>
  <c r="B55" i="1"/>
  <c r="A55" i="1"/>
  <c r="L53" i="1"/>
  <c r="K53" i="1"/>
  <c r="J53" i="1"/>
  <c r="I53" i="1"/>
  <c r="H53" i="1"/>
  <c r="G53" i="1"/>
  <c r="F89" i="1"/>
  <c r="F88" i="1"/>
  <c r="B89" i="1"/>
  <c r="C89" i="1"/>
  <c r="D89" i="1"/>
  <c r="E88" i="1"/>
  <c r="D88" i="1"/>
  <c r="C88" i="1"/>
  <c r="B88" i="1"/>
  <c r="N89" i="4"/>
  <c r="N88" i="4"/>
  <c r="N45" i="4"/>
  <c r="K85" i="4" l="1"/>
  <c r="N86" i="4"/>
  <c r="N87" i="4" s="1"/>
  <c r="N79" i="4"/>
  <c r="K77" i="4"/>
  <c r="K78" i="4" s="1"/>
  <c r="K76" i="4"/>
  <c r="N74" i="4"/>
  <c r="N75" i="4" s="1"/>
  <c r="N73" i="4"/>
  <c r="N72" i="4"/>
  <c r="N69" i="4"/>
  <c r="N70" i="4" s="1"/>
  <c r="N71" i="4" s="1"/>
  <c r="K67" i="4"/>
  <c r="K68" i="4" s="1"/>
  <c r="N65" i="4"/>
  <c r="N66" i="4" s="1"/>
  <c r="N62" i="4"/>
  <c r="N63" i="4" s="1"/>
  <c r="N59" i="4"/>
  <c r="N60" i="4" s="1"/>
  <c r="N61" i="4" s="1"/>
  <c r="K51" i="4"/>
  <c r="K52" i="4" s="1"/>
  <c r="N50" i="4"/>
  <c r="N39" i="4"/>
  <c r="K38" i="4"/>
  <c r="N31" i="4"/>
  <c r="N30" i="4"/>
  <c r="N7" i="4"/>
  <c r="L53" i="3"/>
  <c r="J53" i="3"/>
  <c r="L52" i="3"/>
  <c r="J52" i="3"/>
  <c r="J51" i="3"/>
  <c r="J50" i="3"/>
  <c r="L49" i="3"/>
  <c r="J49" i="3"/>
  <c r="L48" i="3"/>
  <c r="J48" i="3"/>
  <c r="L47" i="3"/>
  <c r="J47" i="3"/>
  <c r="L46" i="3"/>
  <c r="J46" i="3"/>
  <c r="L45" i="3"/>
  <c r="J45" i="3"/>
  <c r="L44" i="3"/>
  <c r="J44" i="3"/>
  <c r="L43" i="3"/>
  <c r="J43" i="3"/>
  <c r="L42" i="3"/>
  <c r="J42" i="3"/>
  <c r="L41" i="3"/>
  <c r="J41" i="3"/>
  <c r="L40" i="3"/>
  <c r="J40" i="3"/>
  <c r="L39" i="3"/>
  <c r="J39" i="3"/>
  <c r="L38" i="3"/>
  <c r="J38" i="3"/>
  <c r="L37" i="3"/>
  <c r="J37" i="3"/>
  <c r="L36" i="3"/>
  <c r="J36" i="3"/>
  <c r="L35" i="3"/>
  <c r="J35" i="3"/>
  <c r="L34" i="3"/>
  <c r="J34" i="3"/>
  <c r="L33" i="3"/>
  <c r="J33" i="3"/>
  <c r="L32" i="3"/>
  <c r="J32" i="3"/>
  <c r="L31" i="3"/>
  <c r="J31" i="3"/>
  <c r="L30" i="3"/>
  <c r="J30" i="3"/>
  <c r="L29" i="3"/>
  <c r="J29" i="3"/>
  <c r="L28" i="3"/>
  <c r="J28" i="3"/>
  <c r="L27" i="3"/>
  <c r="J27" i="3"/>
  <c r="L26" i="3"/>
  <c r="J26" i="3"/>
  <c r="L25" i="3"/>
  <c r="J25" i="3"/>
  <c r="L24" i="3"/>
  <c r="J24" i="3"/>
  <c r="L23" i="3"/>
  <c r="J23" i="3"/>
  <c r="L22" i="3"/>
  <c r="J22" i="3"/>
  <c r="L21" i="3"/>
  <c r="J21" i="3"/>
  <c r="L20" i="3"/>
  <c r="J20" i="3"/>
  <c r="L19" i="3"/>
  <c r="J19" i="3"/>
  <c r="L18" i="3"/>
  <c r="J18" i="3"/>
  <c r="L17" i="3"/>
  <c r="J17" i="3"/>
  <c r="L16" i="3"/>
  <c r="J16" i="3"/>
  <c r="L15" i="3"/>
  <c r="J15" i="3"/>
  <c r="L14" i="3"/>
  <c r="J14" i="3"/>
  <c r="L13" i="3"/>
  <c r="J13" i="3"/>
  <c r="L12" i="3"/>
  <c r="J12" i="3"/>
  <c r="L11" i="3"/>
  <c r="J11" i="3"/>
  <c r="L10" i="3"/>
  <c r="J10" i="3"/>
  <c r="L9" i="3"/>
  <c r="J9" i="3"/>
  <c r="L8" i="3"/>
  <c r="J8" i="3"/>
  <c r="L7" i="3"/>
  <c r="J7" i="3"/>
  <c r="L6" i="3"/>
  <c r="J6" i="3"/>
</calcChain>
</file>

<file path=xl/comments1.xml><?xml version="1.0" encoding="utf-8"?>
<comments xmlns="http://schemas.openxmlformats.org/spreadsheetml/2006/main">
  <authors>
    <author>Carlos Andres</author>
    <author>Psicologia</author>
  </authors>
  <commentList>
    <comment ref="I29" authorId="0" shapeId="0">
      <text>
        <r>
          <rPr>
            <b/>
            <sz val="9"/>
            <color indexed="81"/>
            <rFont val="Tahoma"/>
            <family val="2"/>
          </rPr>
          <t>Carlos Andres:</t>
        </r>
        <r>
          <rPr>
            <sz val="9"/>
            <color indexed="81"/>
            <rFont val="Tahoma"/>
            <family val="2"/>
          </rPr>
          <t xml:space="preserve">
FACTURACION PROMEDIO MES $5,200,000 / SMLMV= CALIFICACION 4482</t>
        </r>
      </text>
    </comment>
    <comment ref="I49" authorId="1" shapeId="0">
      <text>
        <r>
          <rPr>
            <b/>
            <sz val="9"/>
            <color indexed="81"/>
            <rFont val="Tahoma"/>
            <family val="2"/>
          </rPr>
          <t>Psicologia:</t>
        </r>
        <r>
          <rPr>
            <sz val="9"/>
            <color indexed="81"/>
            <rFont val="Tahoma"/>
            <family val="2"/>
          </rPr>
          <t xml:space="preserve">
ESTA  ACTIVIDAD  SE  EJECUTA EN  UN  PROMEDIO  DE 90  VECES  AL MES  LO  QUE   SIGNIFICA  QUE  AL  AÑO  SE  REPORTAN  1080 CASO  </t>
        </r>
      </text>
    </comment>
  </commentList>
</comments>
</file>

<file path=xl/sharedStrings.xml><?xml version="1.0" encoding="utf-8"?>
<sst xmlns="http://schemas.openxmlformats.org/spreadsheetml/2006/main" count="2806" uniqueCount="820">
  <si>
    <t>Proceso</t>
  </si>
  <si>
    <t>Dependencia</t>
  </si>
  <si>
    <t>Riesgo</t>
  </si>
  <si>
    <t>Clasificación</t>
  </si>
  <si>
    <t>Zona Inherente</t>
  </si>
  <si>
    <t>Controles</t>
  </si>
  <si>
    <t>Zona Residual</t>
  </si>
  <si>
    <t>Tratamiento</t>
  </si>
  <si>
    <t>Acciones</t>
  </si>
  <si>
    <t>MATRIZ MAPA DE RIESGOS IDENTIFICADOS, VALORACIÓN DE CONTROLES Y ACCIONES DE MEJORAMIENTO</t>
  </si>
  <si>
    <t>Gerencia de Talento Humano</t>
  </si>
  <si>
    <t>Seguridad y Salud Ocupacional</t>
  </si>
  <si>
    <t>Extremo</t>
  </si>
  <si>
    <t>Alto</t>
  </si>
  <si>
    <t>Reducir</t>
  </si>
  <si>
    <t>Sin Acciones</t>
  </si>
  <si>
    <t>Gestión Administrativa</t>
  </si>
  <si>
    <t>Almacén</t>
  </si>
  <si>
    <t>Ejeccucion y administracion de procesos</t>
  </si>
  <si>
    <t>Moderado</t>
  </si>
  <si>
    <t>El referente de Almacen realizara los estudios de neceidad para el cubrimiento de las necesidades y requerimientos  de todas las areas y porcesos de la E.S.E</t>
  </si>
  <si>
    <t>El profesional de SST designado por la gerencia se encargara de elaborar Y ejecutar un plan de trabajo anual en donde se registren todas las actividades a traves de las cuales se da cumplimiento a la implementacion de un SGSST</t>
  </si>
  <si>
    <t>El profesional de recursos físicos hace un diagnóstico y verificara las instalaciones en general de acuerdo  a una lista e chequeo previamente establecida</t>
  </si>
  <si>
    <t xml:space="preserve">El referente de Habilitacion Realiza seguimiento al Plan de sostenibilidad del SUH al registro con codigo CA-FTO-03, a traves de un registro de un Drive a los Lideres de proceso tanto asistencial y admisnitrativo. </t>
  </si>
  <si>
    <t xml:space="preserve">El referente de habilitacion realizara seguimiento al plan de accion de Sistema Unico de Habillitacion recopilando las evidencias y soportes de cumplimiento de las accciones ejecutadas y desarrolladas por los lideres de los estandares de habillitacion </t>
  </si>
  <si>
    <t>Los referentes lideres de los estandares de habilitacion, plantearan y haran seguimiento a planes de accion derivados de los hallazgos de las autoevaluaciones realizadas por la referente del SUH.</t>
  </si>
  <si>
    <t>El referente de seguridad del paciente realizara seguimiento al plan de accion del Programa de Seguridad del paciente en el registro CA-FTO-26</t>
  </si>
  <si>
    <t>El referente de seguridad del paciente hara seguimiento a la estrategia del tablero de los inseguros, bajo el registro del Plan de Mejoramiento  CA-FTO-06</t>
  </si>
  <si>
    <t>Los lideres que hagan parte del tablero de los inseguros, realizaran entrega de los soportes que evidencien el cumplimiento del plan de mejoramiento planteado a las fallas.</t>
  </si>
  <si>
    <t>El referente de calidad  Realiza seguimiento al Plan de accion PAMEC  codigo CA-PRI-01</t>
  </si>
  <si>
    <t>El Referente de Atención al usuario realizara la aplicación de encuestas de percepcion de la satisfaccion de los usuarios en los servicios asistenciales</t>
  </si>
  <si>
    <t>El refente de Atención al usuario realizara seguimiento a las PQRS recepcionadas en aplicativo web y fisico</t>
  </si>
  <si>
    <t>El referente de atención al usuario realizara plan de mejoramiento en el registro CA-FTO-06 derivado de las PQRS</t>
  </si>
  <si>
    <t>El referente de acreditacion diseña el Plan de mejoramiento del SUA  en el registro con codigo CA-FTO-06, el cual describe las acciones de mejora por grupo de estandar a corde a la resolucion 5095 de 2018 y 1328 de 2021</t>
  </si>
  <si>
    <t>El profesional de apoyo administrativo a calidad realizara el registro en el listado maestro de documentos cod CA-FTO-01 de manera permanentes.</t>
  </si>
  <si>
    <t>El profesional de apoyo administrativo generara plan de mejoramiento en el documento CA-FTO-06 para los procesos que no cumplen con la correcta codificacion de los documentos.</t>
  </si>
  <si>
    <t>El profesional de apoyo administrativo realizara seguimiento a los planes de mejora planteados por los diferentes procesos a los que se les haya implementado plan de mejoramiento.</t>
  </si>
  <si>
    <t>El jefe de del área de contratos verifica en el sistema de información de contratac ión la información registrada por el profesional asignado y aprueba el proceso para firma del ordenador del gasto, en el sistema de información queda el registro correspondiente, en caso de encontrar inconsistencias , devuelve el proceso al profesional de contratos asignado.</t>
  </si>
  <si>
    <t>El profesional del área de contratos verifica que la información suministrada por el proveedor corresponda con los requisitos establecidos de contratación a través de una lista de chequeo donde están los requisitos de información y la revisión con la información física suministrada por el proveedor, los contratos que cumplen son registrados en el sistema de información de contratación.</t>
  </si>
  <si>
    <t>El referente del area de odontología realiza la solicitud del profesional en el número de horas o talento humano que se requiera de acuerdo a la demanda</t>
  </si>
  <si>
    <t>El profesional del área de contratos verifica que la información suministrada por el ESPECIALISTA corresponda con los requisitos establecidos de contratación a través de una lista de chequeo donde están los requisitos de información y la revisión con la información física suministrada por el PROFESIONAL, los contratos que cumplen son registrados en el sistema de información de contratación.</t>
  </si>
  <si>
    <t>El referente y analista de cartera realiza el proceso de Circularización y cobro de las diferentes EAPB y entidades deudoras por medio de oficios, correos, actas de conciliacion, mesas de trabajo y reuniones.</t>
  </si>
  <si>
    <t>El referente de cartera identifica las causales de glosas presentadas por las entidades deudoras y genera alertas en el proceso de facturacion.</t>
  </si>
  <si>
    <t>El profesional de docencia verificará 5 días antes el pago a traves de tesoreria</t>
  </si>
  <si>
    <t xml:space="preserve">Realizar mantenimientos preventivos a los equipos biomédicos, a cargo del los ingenieros biomédicos con una preiodicidad de acuerdo a los cronogramas de mantenimiento, teniendo en cuenta los protocolos de mantenimiento estipulados por el fabricante con elproposito de mantener y prolongar la vida útil del equipo
como evidencia se encuentra el reporte de mantenimiento preventivos </t>
  </si>
  <si>
    <t xml:space="preserve">Revisión de alertas sanitarias relacioandas con los equipos biomedicos  por parte de ingneiera biomedica  con una periodicidad semanal, se realiza revisión en  la pagina del invima y seguimiento a través del formato gtb-fto-09 verificacion de alertas sanitarias el cual queda como evidencia del control, todo esto con el fin de identificar si algún equipo de la institución presenta novedades identificados por el invima </t>
  </si>
  <si>
    <t xml:space="preserve">Capacitaciones a personal asistencial sobre uso, limpieza y desinfección de equipos biomédicos a cargo de los  ingenieros biomédicos 
con una periodicidad mensual y de acuerdo al cronograma de capacitacion, como evidencia se presentan listas de asistencia  
evidencia: listas de asistencia. todo esto con el fin de fortalecer los conocimiento del personal asistencial sobre uso, limpieza y desinfección de equipos biomédicos </t>
  </si>
  <si>
    <t>Mantenimientos  correctivos a los equipos biomédicos a cargo de los  ingenieros biomédicos con una periodicidad dependiendo de las solicitudes requeirdas, se realiza la  revisión, documentación del daño y ejecución del arreglo del equipo esto con el fin de mantener y prolongar la vida útil del equipo como evidencia queda el reporte de mantenimientos correctivos.</t>
  </si>
  <si>
    <t>El profesional y analistas del area de cuentas medicas, analiza las objeciones notificadas por las diferentes Entidades Administradoras de Planes de Beneficio, verificando los tiempos de reporte de acuerdo a la normatividad vigente para aplicacion de extemporaneidad.</t>
  </si>
  <si>
    <t>El profesional y analistas de cuentas medicas adelantan socializacion con las diferentes Areas institucionales sobre los motivos de objecion reportados por las EAPB con el fin de que implementen acciones de mejora que permitan disminiur su notificacion</t>
  </si>
  <si>
    <t>El profesional de cuentas medicas y facturacion realizara presentacion a los integrantes del comité de Glosas y Devoluciones analisis de su comportamiento y gestion trimestralmente, para la toma de decisiones.</t>
  </si>
  <si>
    <t>seguimiento al plan y ajuste de actividades pendientes para lograr el 100% de cumplimiento</t>
  </si>
  <si>
    <t>Análisis microbiológicos por sede hospitalaria y por centro de producción. (Realización mensual)</t>
  </si>
  <si>
    <t>El profesional coordinador de laboratorio realizara el pedido mensual de insumos y reactivos con manejo de stock minimo y maximo evitando la interrupcion en la prestacion del sevicio</t>
  </si>
  <si>
    <t xml:space="preserve">El profesional coordinador de laboratorio solicitara  y realizara el seguimiento al cronograma de mantenimientos preventivos a los equipos biomedicos  evitando la interrupcion en la prestacion del seviciol </t>
  </si>
  <si>
    <t xml:space="preserve">El profesional coordinador de laboratorio solicitara  y realizara el seguimiento al control de calidad interno y externo  evitando  asi resultados errados que  generaran perdidas de la confianza del servicio. </t>
  </si>
  <si>
    <t>Referente realizará programación mensual a vacunadoras contemplando diferentes estrategias para el programa</t>
  </si>
  <si>
    <t>Vacunadores realizaran diferentes estrategias intra y extramurales para mejorar las coberturas de vacunación</t>
  </si>
  <si>
    <t>Referente realizará verificación mensual del tablero de control del cumplimiento de metas</t>
  </si>
  <si>
    <t xml:space="preserve">Ejecución del plan de mantenimiento por el talento humano (auxiliares de mantenimiento) de Recursos Fisicos, con una periodicidad y inspección semanal, con evidencias de registro fotografico, registro en cronograma de mantenimiento. </t>
  </si>
  <si>
    <t>Mantenimientos correctivos a la infraestructura y/o equipos a cargo de los auxiliares de mantenimiento con un periodicidad dependiendo de las solicitudes requeridas</t>
  </si>
  <si>
    <t>El coordinador de talento humano implementara un programa de bienestar e incentivos y por medio de un cronograma ejecutara sus actividades</t>
  </si>
  <si>
    <t>El coordinador de talento humano implementara un programa istitucional de capacitacion y por medio de un cronograma ejecutara sus actividades</t>
  </si>
  <si>
    <t>Coordinador médico socializará cada uno de los profesionales médicos temas de pertinencia médica para los trámites de remisión, como los respectivos soportes y notas que deben soportar dichos trámites  por medio de charlas pretest y postest</t>
  </si>
  <si>
    <t>Trabajo social identifica los casos con barrera de acceso y continuidad del proceso de atención de remisión dando oportuno cumplimiento al trámite con respectivo registro en historia clínica</t>
  </si>
  <si>
    <t>Referente de referencia realizará revisión a todo trámite de remisión ingresado, dando respuesta a la oportunidad y claridad de los trámites, realizando correcciones al mismo proceso (justificación del objeto de la remisión, soportes diagnósticos, documentación completa, diagnósticos claros, descripción médica detallado de la condición real del paciente).</t>
  </si>
  <si>
    <t>Referente de referencia socializará a todo el personal asistencial y administrativo involucrado sobre el protocolo de referencia y contrarreferencia, para posteriormente realizar una evaluación a la adherencia del mismo.</t>
  </si>
  <si>
    <t>Servicio de atención al usuario SIAU, apoyará el proceso de radicación de inconformidad ante la EPS a la demora del proceso de referencia con la supersalud, anexando carta para soporte del trámite</t>
  </si>
  <si>
    <t xml:space="preserve">El profesional referente de cirugia realizara capacitacion de retroalimentacion en cuento a la realizacion de las listas de chequeo que se deben practicar al paciente </t>
  </si>
  <si>
    <t xml:space="preserve">El profesional referente de cirugia junto con la instrumentadora quirurgica de la central de esterilización realizara capacitacion de retroalimentacion con respecto a la realizacion del lavado de instrumental y esterilizacion basado en el manual de buenas practicas reglamentario. </t>
  </si>
  <si>
    <t>Referente de Salud Mental realiza
socialización de criterios  sobre riesgos del paciente  con  enfermedad mental  activacion  de   ruta.</t>
  </si>
  <si>
    <t xml:space="preserve">El profesional de terceros garantizará el seguimiento  telefonico  previo  a los paciente con cita programada  </t>
  </si>
  <si>
    <t>El lider de Trabajo Social socializara cada uno de los protocolos que implementa el area de Trabajo Social a traves de las interconsultas y la Gestion de Barreras de Acceso a traves de videos, capacitaciones, test.</t>
  </si>
  <si>
    <t>El equipo de Trabajo Social verificara el motivo de interconsulta y la barrera de acceso que requiere gestion por parte del area a traves del sistema Dinamica y la informacion verificada en Ronda</t>
  </si>
  <si>
    <t>La lider de Trabajo Social en conjunto con el equipo de comunicaciones diseñara  una estrategia comunicativa que permita dar a conocer a la comunidad las rutas de atencion de Trabajo Social y la Gestion de Barreras de acceso a traves de campañas socio educativas</t>
  </si>
  <si>
    <t>El profesional de apoyo de planeación realizará seguimiento de las alertas de la matriz de reportes institucionales</t>
  </si>
  <si>
    <t>1.1</t>
  </si>
  <si>
    <t>2.1</t>
  </si>
  <si>
    <t>3.1</t>
  </si>
  <si>
    <t>4.1</t>
  </si>
  <si>
    <t>4.2</t>
  </si>
  <si>
    <t>4.3</t>
  </si>
  <si>
    <t>5.1</t>
  </si>
  <si>
    <t>5.2</t>
  </si>
  <si>
    <t>5.3</t>
  </si>
  <si>
    <t>6.1</t>
  </si>
  <si>
    <t>7.1</t>
  </si>
  <si>
    <t>8.1</t>
  </si>
  <si>
    <t>9.1</t>
  </si>
  <si>
    <t>9.2</t>
  </si>
  <si>
    <t>9.3</t>
  </si>
  <si>
    <t>10.1</t>
  </si>
  <si>
    <t>10.2</t>
  </si>
  <si>
    <t>10.3</t>
  </si>
  <si>
    <t>11.1</t>
  </si>
  <si>
    <t>11.2</t>
  </si>
  <si>
    <t>11.3</t>
  </si>
  <si>
    <t>12.1</t>
  </si>
  <si>
    <t>12.2</t>
  </si>
  <si>
    <t>13.1</t>
  </si>
  <si>
    <t>13.2</t>
  </si>
  <si>
    <t>14.1</t>
  </si>
  <si>
    <t>15.1</t>
  </si>
  <si>
    <t>16.1</t>
  </si>
  <si>
    <t>17.1</t>
  </si>
  <si>
    <t>18.1</t>
  </si>
  <si>
    <t>19.1</t>
  </si>
  <si>
    <t>20.1</t>
  </si>
  <si>
    <t>21.1</t>
  </si>
  <si>
    <t>22.1</t>
  </si>
  <si>
    <t>23.1</t>
  </si>
  <si>
    <t>24.1</t>
  </si>
  <si>
    <t>25.1</t>
  </si>
  <si>
    <t>26.1</t>
  </si>
  <si>
    <t>26.2</t>
  </si>
  <si>
    <t>26.3</t>
  </si>
  <si>
    <t>26.4</t>
  </si>
  <si>
    <t>27.1</t>
  </si>
  <si>
    <t>27.2</t>
  </si>
  <si>
    <t>27.3</t>
  </si>
  <si>
    <t>27.4</t>
  </si>
  <si>
    <t>28.1</t>
  </si>
  <si>
    <t>29.1</t>
  </si>
  <si>
    <t>30.1</t>
  </si>
  <si>
    <t>31.1</t>
  </si>
  <si>
    <t>32.1</t>
  </si>
  <si>
    <t>34.1</t>
  </si>
  <si>
    <t>34.2</t>
  </si>
  <si>
    <t>36.1</t>
  </si>
  <si>
    <t>36.2</t>
  </si>
  <si>
    <t>36.3</t>
  </si>
  <si>
    <t>37.1</t>
  </si>
  <si>
    <t>38.1</t>
  </si>
  <si>
    <t>39.1</t>
  </si>
  <si>
    <t>40.1</t>
  </si>
  <si>
    <t>41.1</t>
  </si>
  <si>
    <t>41.2</t>
  </si>
  <si>
    <t>41.3</t>
  </si>
  <si>
    <t>41.4</t>
  </si>
  <si>
    <t>41.5</t>
  </si>
  <si>
    <t>42.1</t>
  </si>
  <si>
    <t>43.1</t>
  </si>
  <si>
    <t>44.1</t>
  </si>
  <si>
    <t>44.2</t>
  </si>
  <si>
    <t>45.1</t>
  </si>
  <si>
    <t>46.1</t>
  </si>
  <si>
    <t>46.2</t>
  </si>
  <si>
    <t>46.3</t>
  </si>
  <si>
    <t>47.1</t>
  </si>
  <si>
    <t>No Aplica</t>
  </si>
  <si>
    <t>De manera mensual la referente del SUH presentara al comité directivo el porcentaje de cumplimiento de los planes de accion realizados por cada uno de los estandares como avance de ejecucion del plan de sostenibilidad.</t>
  </si>
  <si>
    <t>De manera mensual la referente del programa de seguridad del paciente presentara en el comité de Seguridad del paciente, los avances de la ejecucion de los planes de mejoramiento planteados de acuerdo a las fallas detectadas.</t>
  </si>
  <si>
    <t>El referente de calidad Diseña el PAMEC  al registro con codigo CA-PRI-01.
El referente de calidad diseña e implementa el Cronograma de auditorias internas CA-FTO-32 a los procesos priorizados dentro del PAMEC</t>
  </si>
  <si>
    <t>Bajo</t>
  </si>
  <si>
    <t>Aceptar</t>
  </si>
  <si>
    <t>NO APLICA</t>
  </si>
  <si>
    <t xml:space="preserve">1. realizar gestion de cobro de cartera a las entidades deudoras por medio de oficios 
2. realizar conciliaciones de cartera de forma trimestral con cada una de las entidades deudoras conforme los estiulado en Circular 030 de 2013
3. solicitar de manera permanente el reporte detallado de los pagos ejecutados por las entidades deudors y posterior registro contable dismunuyendo la  cuenta por pagar </t>
  </si>
  <si>
    <t>1. identificar las causales e glosas y cuales son sibsanables. 
2. realizar correctivos en el momento de la facturacion teniendo en cuenta las cuasales de las glosas aceptadas</t>
  </si>
  <si>
    <t>SOCIALIZAR LOS HALLAZGOS QUE SENCUENTREN EN LA AUDITORIA</t>
  </si>
  <si>
    <t>SEGUN CAPACIDAD INSTALADA SOLICITAR EL TALENTO HUMANO.</t>
  </si>
  <si>
    <t>RONDAS DE SEGURIDAD DEL PACIENTE Y CUMPLIMIENTO DE RESOLUCION 3100.</t>
  </si>
  <si>
    <t>Socializar Estructura de costos
Concientizar sobre el buen manejo de la información y los centros de costos</t>
  </si>
  <si>
    <t>Realizar seguimiento y retroalimentación de la resol 2350/2020 y resol 2465/2016</t>
  </si>
  <si>
    <t>Realizar seguimiento a los resultados de los análisis microbiológicos</t>
  </si>
  <si>
    <t xml:space="preserve">socializar los resultados que se encuentren en el cumplimiento de la programación. </t>
  </si>
  <si>
    <t>Verificación de actas de ejecución de jornadas de vacunación</t>
  </si>
  <si>
    <t>Seguimiento al tablero de control  de metas de vacunación</t>
  </si>
  <si>
    <t xml:space="preserve">Socializar los resultados que se encuentren en el cumplimiento de la programación. 
</t>
  </si>
  <si>
    <t xml:space="preserve">Verificación de actas de ejecución </t>
  </si>
  <si>
    <t>Enviar Correos Electronicos a los reponsables y comunicaciones verbales para dar cumplimiento</t>
  </si>
  <si>
    <t>Evitar</t>
  </si>
  <si>
    <t>probabilidad  de una afectacion economica y reputacional por sanciones administrativas y pecuniarias debido al incumplimiento de implementacion de un sistema de gestion de seguridad y salud en el trabajo</t>
  </si>
  <si>
    <t>ejeccucion y administracion de procesos</t>
  </si>
  <si>
    <t>probabilidad  de una afectacion economica y reputacional al no contrar con un proveedor para adquirir  los insumos y elementos necesarios para los servicos.</t>
  </si>
  <si>
    <t>Gerencia de la Información</t>
  </si>
  <si>
    <t>Archivo</t>
  </si>
  <si>
    <t xml:space="preserve">Probabilidad de perdida de afectacion reputacional por incendio o inundacion por falta de mantenimiento y problemas metereologicos  </t>
  </si>
  <si>
    <t>Daños en activos fijos y agentes externos.</t>
  </si>
  <si>
    <t>Calidad y Mejora Continua</t>
  </si>
  <si>
    <t>Sistema Unico de Habilitación</t>
  </si>
  <si>
    <t>Probabilidad  de una afectacion economica y reputacional por el cierre de servicios asistenciales, multa, sanciones y procesos administrativos debido a la falta de aplicacion de los requisitos del Sistema unico de Habilitación Res 3100/2019.</t>
  </si>
  <si>
    <t>Ejecucion y administracion de procesos</t>
  </si>
  <si>
    <t>Seguridad del Paciente</t>
  </si>
  <si>
    <t>Probabilidad de una afectacion economica y reputacional por causar daño o lesion a los pacientes por la atencion insegura en los servicios de salud, debido a la falta de ejecucion, implementacion y adherencia al Programa Institucional de Seguridad del paciente.</t>
  </si>
  <si>
    <t>Usuarios, productos y prácticas</t>
  </si>
  <si>
    <t>Calidad</t>
  </si>
  <si>
    <t>Probabilidad de una afectacion economica y reputacional por multas, sanciones y procesos administrativos debido a la falta de planteamiento e implementacion del Programa PAMEC.</t>
  </si>
  <si>
    <t>Ejecución y administración de procesos</t>
  </si>
  <si>
    <t>Sistemas de Información</t>
  </si>
  <si>
    <t>Probabilidad de sanciones economicas y reputacional por sancion frente al reporte inoportuno de la informacion correspondiente a resoluciones o decretos de obligatorio cumplimiento, debido a la falta de reporte o reporte inoportuno de informacion de orden normativo.</t>
  </si>
  <si>
    <t>Ejecución y
administración de
procesos</t>
  </si>
  <si>
    <t>Probabilidad de afectacion economica  y reputacional por la perdida de la informacion para generar reportes normativos e institucionales debido a la falta de dispositivos adecuados de almacenamiento de la informacion y ausencia de respaldo y proteccion de la informacion que se maneja en el proceso</t>
  </si>
  <si>
    <t>Fallas tecnologicas</t>
  </si>
  <si>
    <t>SIAU</t>
  </si>
  <si>
    <t>Probabilidad de una afectacion economica y reputacional por multas, sanciones y procesos administrativos debido a la insatisfacción de los usuarios internos y externos frente a la prestacion de servicios de salud o barreras en la atencion.</t>
  </si>
  <si>
    <t>Ejecucion y administracion de procesos, Usuarios, productos y prácticas</t>
  </si>
  <si>
    <t>Sistema Único de Acreditación</t>
  </si>
  <si>
    <t>Probabilidad de una afectacion reputacional por apertura de procesos administrativos debido a la falta de implementación del Sistema Unico de Acreditación incumpliendo con el Plan de Gestión Gerencial.</t>
  </si>
  <si>
    <t>Ejecución y administracion de procesos</t>
  </si>
  <si>
    <t>Control Documental</t>
  </si>
  <si>
    <t xml:space="preserve">Probabilidad de afectacion reputacional debido a la falta de control en la codificacion documental y en la caracterizacion de los documentos por cada uno de los procesosde sanciones de orden administrativo y afectacion reputacional por la mala codificacion de los documentos que hacen parte de los procesos institucionales. </t>
  </si>
  <si>
    <t>Gestión de Servicios Ambulatorios</t>
  </si>
  <si>
    <t>Odontología</t>
  </si>
  <si>
    <t>Ejecución y
administración
de proceso</t>
  </si>
  <si>
    <t xml:space="preserve">Posibilidad de afectación económica  y reputacional,por multa y sanciones del organismo de control debido a la no atención de los pacientes que demandan los servicios
</t>
  </si>
  <si>
    <t>Gestión Financiera</t>
  </si>
  <si>
    <t>Cartera</t>
  </si>
  <si>
    <t>Posibilidad de afectación Económica  por el incremento de la cartera (cuenta por cobrar) debido a la demora en los pagos por parte de la entidades deudoras (AEPB-Aseguradoras-Secretarias de salud-otras)</t>
  </si>
  <si>
    <t>Afectación Económica  por el incremento de la cartera (cuenta por cobrar) Debido a errores generados en el momento de la facturación presentando glosas y devoluciones</t>
  </si>
  <si>
    <t>Sedes</t>
  </si>
  <si>
    <t>Probabilidad  de afectacion economica o reputacional por una glosa o demanda debido al no registro e inadecuado diligenciamiento de historia clinica.</t>
  </si>
  <si>
    <t>Probabilidad  de afectacion economica o reputacional por una glosa o demanda debido al no contar con suficiencia de talento humano para cumplir la demanda de los servicios.</t>
  </si>
  <si>
    <t>Probabilidad de afectacion economica o reputacional por demanda debido al no contar con la infraestructura  adecuada para la prestacion de los servicios de salud.</t>
  </si>
  <si>
    <t>Costos</t>
  </si>
  <si>
    <t xml:space="preserve">Probabilidad de afectación económica o reputacional por no contar con el sistema de costos y la identificación de los mismos en los procesos </t>
  </si>
  <si>
    <t>Transversal</t>
  </si>
  <si>
    <t>Docencia</t>
  </si>
  <si>
    <t>Probabilidad  de una afectación económica y reputacional por cancelación del contrato de docencia servicio, por no pago de contraprestación</t>
  </si>
  <si>
    <t>Ejeccución y administración de procesos</t>
  </si>
  <si>
    <t>Gestión de Enfermería</t>
  </si>
  <si>
    <t xml:space="preserve">PROBABILIDAD DE AFECTACION ECONOMICA Y REPUTACIONAL POR QUEJA DE ALTERACION A LA SALUD DEBIDO A FALTA EN LA ADHERENCIA EN EL PROTOCOLO DE ADMINISTRACION DE MEDICAMENTOS </t>
  </si>
  <si>
    <t xml:space="preserve">USUARIOS PRODUCTOS Y PRACTICAS </t>
  </si>
  <si>
    <t>Epidemiología</t>
  </si>
  <si>
    <t>PROBABILIDAD DE AFECTACION ECONOMICA Y REPUTACIONAL POR LA GENERACION DE ESTANCIAS HOSPITALARIAS PROLONGADAS Y EL AUMENTO EN LA PROBABILIDAD DE RESSITENCIA BACTERIANA DEBIDO A LA NO INSTAURACION DEL PROGRAMA PROA</t>
  </si>
  <si>
    <t>USUARIOS, PRODUCTOS Y PRACTICAS</t>
  </si>
  <si>
    <t xml:space="preserve">PROBABILIDAD DE AFECTACION ECONOMICA Y REPUTACIONAL POR EL AUMENTO EN LAS INFECCIONES ASOCIADAS A LA ATENCION EN SALUD </t>
  </si>
  <si>
    <t>Facturación</t>
  </si>
  <si>
    <t>PROBABILIDAD DE AFECTACIÓN ECONÓMICA POR OMISIÓN EN LA RADICACIÓN OPORTUNA DE LAS FACTURAS GENERADAS POR LA PRESTACIÓN DE SERVICIOS DE SALUD DEBIDO A LA FALTA DE SEGUIMIENTO AL PROCESO DE RADICACIÓN.</t>
  </si>
  <si>
    <t>EJECUCION Y ADINISTRACION DE PROCESOS</t>
  </si>
  <si>
    <t>Farmacia</t>
  </si>
  <si>
    <t>Posibilidad de afectacion economica por el no ingreso inmediato en el acta de recepcion tecnica de medicamentos y dispositivos medicos y ademas por la falta  de adherencia a los procedimientos institucionales debido a la Recepcion inadecuada de medicamentos y dispositivos medicos</t>
  </si>
  <si>
    <t>Usuarios, productos y
prácticas</t>
  </si>
  <si>
    <t>Gestión de la Tecnología</t>
  </si>
  <si>
    <t>Biomedica</t>
  </si>
  <si>
    <t xml:space="preserve">POSIBILIDAD DE DAÑOS O FALLAS EN LOS EQUIPOS BIOMÉDICOS DE LA INSTITUCIÓN Y TERCER IZADOS QUE IMPIDA LA PRESTACIÓN DEL SERVICIO  POR FALTA DE MANTENIMIENTOS Y/O MANIPULACION INADECUADA DELPERSONAL Y/O USUARIOS CAUSANDO AFECTACION ECONOMICA Y REPUTACIONAL A LA ESE </t>
  </si>
  <si>
    <t>Glosa</t>
  </si>
  <si>
    <t>PROBABILIDAD D E UNA AFECTACION ECONOMICA Y REPUTACIONAL  POR INCREMENTO  DE LAS OBJECIONES  (GLOSA - DEVOLUCIONES) NOTIFICADAS POR LAS EAPB  DEBIDO AL DESCONOCIMIENTO DE LA NORMATIVIDAD O REQUERMIENTOS NORMATIVOS EN TEMAS DE (FACTURACION, TARIFA, SOPORTES, AUTORIZACION, COBERTURA Y PERTINENCIA).</t>
  </si>
  <si>
    <t>EJECUCION Y ADMINISTRACION DE PROCESOS</t>
  </si>
  <si>
    <t>Humanización</t>
  </si>
  <si>
    <t>probabilidad  de una afectacion economica y reputacional por incumplimiento en el plan de trabajo del progarama de humanización</t>
  </si>
  <si>
    <t>IAMII</t>
  </si>
  <si>
    <t xml:space="preserve">PROBABILIDAD DE AFECTAICON ECONOMICA Y REPUTACIONAL POR  HALLAZGO  DE VULNERABILIDAD DE LA SALUD </t>
  </si>
  <si>
    <t>USUARIOS,PRODUCTOS Y PRACTICAS</t>
  </si>
  <si>
    <t>Gestión de Servicios Diagnósticos y Terapéuticos</t>
  </si>
  <si>
    <t>Laboratorio Clínico</t>
  </si>
  <si>
    <t>probabilidad de perdida reputacional por una peticion ,queja o reclamo interpuesta por el usuario debido a la doble puncion producto de la informacion erronea, prueba no solicitada o mal solicitada.</t>
  </si>
  <si>
    <t>Ejecucion y administracion de procesos - Usuarios,productos y practicas</t>
  </si>
  <si>
    <t xml:space="preserve">Probabilidad de demandas contra la ESE. Insatisfacción de usuarios por la inadecuada prestación del servicio. Deterioro en la calidad de vida. muerte  </t>
  </si>
  <si>
    <t>Probabilidad de perdida reputacional por una peticion ,queja o reclamo interpuesta por el usuario debido aIdentificación inadecuada o incorrecta de muestras.</t>
  </si>
  <si>
    <t>Probabilidad de perdida reputacional por una peticion ,queja o reclamo interpuesta por el usuario debido a la interrupcion en la prestacion del sevicio por falta de insumos o equipos .</t>
  </si>
  <si>
    <t xml:space="preserve">Probabilidad de perdida reputacional por una peticion ,queja o reclamo interpuesta por el usuario debido a la deficiencia en la  de calidad de los resultados por falta de control interno y externo.  </t>
  </si>
  <si>
    <t>PAI - Vacunación</t>
  </si>
  <si>
    <t>probabilidad de perdida de los recursos que no se ejecutan.</t>
  </si>
  <si>
    <t>Recursos Físicos</t>
  </si>
  <si>
    <t>Posibilidad  de afectación económica por multa o sanción del ente regulador, debido al incumplimiento de los mantenimientos preventivos y correctivos.</t>
  </si>
  <si>
    <t>Recursos Humanos</t>
  </si>
  <si>
    <t>Probabilidad  de una afectacion economica y reputacional por posibles sanciones del ente regulador, debido al incumplimiento y seguimiento del programa de talento humano</t>
  </si>
  <si>
    <t>Probabilidad  de una afectacion economica y reputacional por posibles sanciones del ente regulador, debido al incumplimiento y seguimiento del programa institucional de capacitación</t>
  </si>
  <si>
    <t>Referencia</t>
  </si>
  <si>
    <t>Posibilidad de afectación reputacional y económico por una barrera administrativa y/o asistencial en la rápida ubicación del paciente en trámite de remisión en una IPS receptora debido a no claridad médica del trámite (pertinencia médica) del proceso; demoras por parte de entidades externas (EPS), por trámites administrativos própios del usuario (afiliación, portabilidad, red de apoyo, autorizaciones).</t>
  </si>
  <si>
    <t>Gestión de Servicios Quirúrgicos</t>
  </si>
  <si>
    <t>Salas de Cirugía</t>
  </si>
  <si>
    <t xml:space="preserve">Probabilidad de una afectacion economica y reputacional por hallazgo de vulnerabilidad de la salud del paciente por una mala practica debido a la no adherencia en la realizacion de los controles pertienentes del servicio. </t>
  </si>
  <si>
    <t xml:space="preserve">Usuarios, productos y practicas </t>
  </si>
  <si>
    <t xml:space="preserve">Probabilidad de una afectacion economica y reputacionla por hallazgo de vulnerabilidad de la salud del paciente por una mala practica por la no realización del proceso adecuado en la estrilizacion del instrumental quirurgico. </t>
  </si>
  <si>
    <t>Salud Mental</t>
  </si>
  <si>
    <t>Posibilidad de afectación Económica y Reputacional por inadecuada identificación de paciente de salud mental (conducta  suicida, violencia, trastorno mental,  consumo de SPA) en consecuencia al desconocimiento de los criterios de identificación del riesgo en pacientes con enfermedad mental.</t>
  </si>
  <si>
    <t>usuarios  productos  o practicas</t>
  </si>
  <si>
    <t>Terceros</t>
  </si>
  <si>
    <t xml:space="preserve">Probabilidad de afectacion reputacional y económica que inpactan   el seguimiento de la opoblacion  debido a la inasistencia  a las citas asignadas </t>
  </si>
  <si>
    <t>USUARIO PRODCUTOS Y PRACTICAS</t>
  </si>
  <si>
    <t>Trabajo Social</t>
  </si>
  <si>
    <t>Posibilidad de Afectacion reputacional por queja o reclamo de un usuario debido al desconocimiento de informacion realcionadas con las interconsultas al area de Trabajo Social y con la Gestion de Barreras de Acceso.</t>
  </si>
  <si>
    <t>Ejecución y 
administración de 
procesos</t>
  </si>
  <si>
    <t>Gestión de Servicios de Urgencias</t>
  </si>
  <si>
    <t>Urgencias</t>
  </si>
  <si>
    <t xml:space="preserve">Se dimensiona  atravez de la propabilidad de presentacion de PQR, y econonicas derivadas de demandas a la institución. analizando como causa inmediata, las barreras administrativas en la atencion, auditoria interna, PQR. Evidenciando la causa raiz a la mala adherencia a los protocolos institucionales. </t>
  </si>
  <si>
    <t>Planeación</t>
  </si>
  <si>
    <t xml:space="preserve">Probabilidad de una afectación reputacional por multa o sanción del ente regulador debido al  incumplimiento de reportes </t>
  </si>
  <si>
    <t>49.1</t>
  </si>
  <si>
    <t>50.1</t>
  </si>
  <si>
    <t>Cronicos</t>
  </si>
  <si>
    <t>Salud Sexual y Reproductiva</t>
  </si>
  <si>
    <t>Probabilidad  de afectacion economica o reputacional por una glosa o demanda debido a la falta tamizajes y encuestas en la consulta de creimiento y desarrollo según edad definidos en el lineamiento tecnico y operativo de la Res 3280 de 2018 y Res 3100 de 2019 (SUHA).</t>
  </si>
  <si>
    <t>Probabilidad  de afectacion economica o reputacional por una glosa o demanda debido incumplimiento y a la poca informacion capturada desde historia clinica y fallas enm el software en el proceso de atencion mediante el control prenatal</t>
  </si>
  <si>
    <t>El profesional de urgencias garantizará la socialziación y medición de la adherencia a los protocolos institucionales.</t>
  </si>
  <si>
    <t>35.1</t>
  </si>
  <si>
    <t>33.1</t>
  </si>
  <si>
    <t>Sub-Item</t>
  </si>
  <si>
    <t>Item</t>
  </si>
  <si>
    <t>Posibilidad de afectación económica por multa y sanciones del organismo de control debido la adquisición de bienes y servicios fuera de los requerimientos normativos.</t>
  </si>
  <si>
    <t xml:space="preserve">El profesional par medico, enfermero u odontologo  realizara capacitacion en induccion  en el registro y adecuado diligenciamiento de la historia clinica. </t>
  </si>
  <si>
    <t>El referente realizara solicitud de talento humano segun reps de sede</t>
  </si>
  <si>
    <t>El referente de centro de salud solicita a referente de recursos fisicos cumplir los requerimientos minimos de infraestructura.</t>
  </si>
  <si>
    <t>El referente de costos revisa y procesa la informacion que se genera desde cada proveedor de infomarción mensualmente y genera informes</t>
  </si>
  <si>
    <t xml:space="preserve">el profesional referente de enfermeria realizara capacitacion y medicion de adherencia con relacion al protocolo de administracion de medicamentos  </t>
  </si>
  <si>
    <t>referente de facturación debe realizar seguimiento factura a factura de la radicación diaria por parte del personal de apoyo y el cumplimiento en los tiempos establecidos con la descarga de información suministrada desde el sistema de información dgh garantizando la trazabilidad de cada una de las facturas emitidas por concepto de servicios de salud.</t>
  </si>
  <si>
    <t xml:space="preserve">El referente de farmacia garantizará y evaluará la adherencia al procedimiento de recepción técnica (seguimiento a esta actividad 
</t>
  </si>
  <si>
    <t>el lider  profesional debe capacitar con relacion a protocolos y evaluar adherencia (responsable - accion - complemento)</t>
  </si>
  <si>
    <r>
      <rPr>
        <b/>
        <sz val="11"/>
        <color theme="1"/>
        <rFont val="Times New Roman"/>
        <family val="1"/>
      </rPr>
      <t>Probabilidad</t>
    </r>
    <r>
      <rPr>
        <sz val="11"/>
        <color theme="1"/>
        <rFont val="Times New Roman"/>
        <family val="1"/>
      </rPr>
      <t xml:space="preserve"> de afectación economica o reputacional </t>
    </r>
    <r>
      <rPr>
        <b/>
        <sz val="11"/>
        <color theme="1"/>
        <rFont val="Times New Roman"/>
        <family val="1"/>
      </rPr>
      <t>por</t>
    </r>
    <r>
      <rPr>
        <sz val="11"/>
        <color theme="1"/>
        <rFont val="Times New Roman"/>
        <family val="1"/>
      </rPr>
      <t xml:space="preserve"> multa y/o sanción del ente regulador </t>
    </r>
    <r>
      <rPr>
        <b/>
        <sz val="11"/>
        <color theme="1"/>
        <rFont val="Times New Roman"/>
        <family val="1"/>
      </rPr>
      <t>debido a</t>
    </r>
    <r>
      <rPr>
        <sz val="11"/>
        <color theme="1"/>
        <rFont val="Times New Roman"/>
        <family val="1"/>
      </rPr>
      <t xml:space="preserve"> insuficiencia de talento humano </t>
    </r>
  </si>
  <si>
    <t>PROCESO</t>
  </si>
  <si>
    <t>DEPENDENCIA</t>
  </si>
  <si>
    <t>IMPACTO</t>
  </si>
  <si>
    <t>CAUSA INMEDIATA</t>
  </si>
  <si>
    <t>CAUSA RAÍZ</t>
  </si>
  <si>
    <t>DESCRIPCIÓN DEL RIESGO</t>
  </si>
  <si>
    <t>CLASIFICACIÓN DE RIESGO</t>
  </si>
  <si>
    <t>FRECUENCIA</t>
  </si>
  <si>
    <t>PROBABI-LIDAD</t>
  </si>
  <si>
    <t>%</t>
  </si>
  <si>
    <t>IMAPACTO</t>
  </si>
  <si>
    <t>ZONA DE RIESGO</t>
  </si>
  <si>
    <t>afectacion economica y reputacional</t>
  </si>
  <si>
    <t xml:space="preserve">por sanciones administrativas y pecuniarias </t>
  </si>
  <si>
    <t>debido a incumplimiento de implementacion de un sistema de gestion de seguridad y salud en el trabajo</t>
  </si>
  <si>
    <t xml:space="preserve">24 a 500 veces por año </t>
  </si>
  <si>
    <t xml:space="preserve">por el no abastecimiento de lo requerido en cada proceso. </t>
  </si>
  <si>
    <t>debido a la no  adquisición de de los insumos y elementos requeridos  necesarios y/o normativos.</t>
  </si>
  <si>
    <t xml:space="preserve">1 al mes </t>
  </si>
  <si>
    <t>Afectacion reputacional</t>
  </si>
  <si>
    <t>Por perdidad de la informacion</t>
  </si>
  <si>
    <t xml:space="preserve">Por incendio devido a inadecuado mantenimiento en infraestructura </t>
  </si>
  <si>
    <t>20.500 año</t>
  </si>
  <si>
    <t>Afectacion economica y reputacional</t>
  </si>
  <si>
    <t xml:space="preserve">Por el cierre de servicios asistenciales, multa, sanciones y procesos administrativos. </t>
  </si>
  <si>
    <t>Debido a la falta de aplicación de los requisitos de la Resolucion 3100 del 2019 SUH en los diferentes estandares</t>
  </si>
  <si>
    <t xml:space="preserve">La actividad que con lleva el riesgo se ejecuta de 24 a 500 veces por año </t>
  </si>
  <si>
    <t>Afectación económica y reputacional</t>
  </si>
  <si>
    <t>Por daño o lesion a los pacientes por la atencion insegura en los servicios de salud</t>
  </si>
  <si>
    <t>Debido a la falta de ejecucion, implementacion y adherencia al Programa Institucional de Seguridad del paciente</t>
  </si>
  <si>
    <t xml:space="preserve">La actividad que con lleva el riesgo se ejecuta más de 5000 veces por año </t>
  </si>
  <si>
    <t xml:space="preserve">Por Multas, sanciones y procesos administrativos. </t>
  </si>
  <si>
    <t xml:space="preserve">Debido a la falta de planteamiento e implementacion del Programa de auditoria de calidad para la mejora continua de atencion en salud PAMEC </t>
  </si>
  <si>
    <t>La actividad que con lleva el riesgo se ejecuta de 3 a 24 veces por año</t>
  </si>
  <si>
    <t>Afectacion Economica y  Reputacional</t>
  </si>
  <si>
    <t>Por Sancion por el reporte inoportuno de la informacion de orden normativo</t>
  </si>
  <si>
    <t>Debido a la falta de reporte o reporte inoportuno de informacion de orden normativo</t>
  </si>
  <si>
    <t>Por Perdida de la informacion para generar reportes normativos e institucionales</t>
  </si>
  <si>
    <t>Debido a la falta de dispositivos adecuados de almacenamiento de la informacion y ausencia de respaldo y proteccion de la informacion que se maneja en el proceso</t>
  </si>
  <si>
    <t>La actividad que con lleva el riesgo se ejecuta de 24 a 500 veces por año</t>
  </si>
  <si>
    <t>Debido a la insatisfaccion de los usuarios internos y externos frente a la prestacion de servicios de salud o barreras en la atencion.</t>
  </si>
  <si>
    <t xml:space="preserve">Afectacion Reputacional </t>
  </si>
  <si>
    <t xml:space="preserve">Por procesos administrativos </t>
  </si>
  <si>
    <t xml:space="preserve">Debido a la falta de implementacion del Sistema Unico de Acreditacion incumpliendo con el plan de gestion gerencial. </t>
  </si>
  <si>
    <t>Afectacion Reputacional</t>
  </si>
  <si>
    <t>Por inconvenientes internos por la inhadecuada codificacion documental</t>
  </si>
  <si>
    <t>Debido a la falta de control en la codificacion documental y en la caracterizacion de los documentos por cada uno de los procesos</t>
  </si>
  <si>
    <t>La actividad que con lleva el riesgo se ejecuta minimo 500 veces al año y maximo 5000 veces por año</t>
  </si>
  <si>
    <t>AFECTACIÓN ECONÓMICA</t>
  </si>
  <si>
    <t>POR INCUMPLIMIENTO EN LOS CONTRATOS EN LA NO ATENCION DE PACIENTES</t>
  </si>
  <si>
    <t>ADQUISICIÓN DE INSUMOS PROPIOS FUERA DEL TIEMPO ESTABLECIDO</t>
  </si>
  <si>
    <t>Posibilidad de afectación
económica por multa y
sanciones del organismo de
control debido la adquisición
de bienes y servicios fuera de
los requerimientos normativos.</t>
  </si>
  <si>
    <t>AFECTACIÓN REPUTACIONAL Y ECONOMICA</t>
  </si>
  <si>
    <t>REALIZACION DEL CONTRATO DE LOS ESPECIALISTAS FUERA DEL TIEMPO ESTABLECIDO</t>
  </si>
  <si>
    <t xml:space="preserve">Afectación Económica  </t>
  </si>
  <si>
    <t>por el incremento de la cartera (cuenta por cobrar)</t>
  </si>
  <si>
    <t>Debido a la demora en los pagos por parte de la entidades deudoras (AEPB-Aseguradoras-Secretarias de salud-otras)</t>
  </si>
  <si>
    <t>Debido a errores generados en el momento de la facturación presentando glosas y devoluciones</t>
  </si>
  <si>
    <t xml:space="preserve">AFECTACION ECONOMICA O REPUTACIONAL) HISTORIA CLINICA.  </t>
  </si>
  <si>
    <t xml:space="preserve">por glosa o demanda </t>
  </si>
  <si>
    <t>Debido al no registro e inadecuado diligenciamiento de historia clinica.</t>
  </si>
  <si>
    <t>40*22*12: 10.560 registros al año</t>
  </si>
  <si>
    <t>AFECTACION ECONOMICA O REPUTACIONAL</t>
  </si>
  <si>
    <t>Por glosa o demanda</t>
  </si>
  <si>
    <t>Debido al no contar con suficiencia de talento humano.</t>
  </si>
  <si>
    <t>192*22*12=50.688 atenciones al año por tipo de consulta</t>
  </si>
  <si>
    <t>Demanda</t>
  </si>
  <si>
    <t>Debido al no contar con la infraestructura  adecuada para la prestacion de los servicios de salud.</t>
  </si>
  <si>
    <t>40*30*12= 14.400 atenciones al año</t>
  </si>
  <si>
    <t xml:space="preserve"> REPUTACIONAL</t>
  </si>
  <si>
    <t>Por falta de información para  registro</t>
  </si>
  <si>
    <t>12 al año</t>
  </si>
  <si>
    <t>Por cancelación el contrato</t>
  </si>
  <si>
    <t>Debido a incumplimiento por no pago de la contraprestación</t>
  </si>
  <si>
    <t>2 al año</t>
  </si>
  <si>
    <t xml:space="preserve">AFECTACION ECONOMICA Y REPUTACIONAL </t>
  </si>
  <si>
    <t xml:space="preserve">QUEJA POR ALTERACION A LA SALUD </t>
  </si>
  <si>
    <t xml:space="preserve">FALTA EN LA ADHERENCIA AL PROTOCOLO DE ADMINISTRACION DE MEDICAMENTOS </t>
  </si>
  <si>
    <t xml:space="preserve">ESTANCIAS PROLONGADAS - RESISTENCIA BACTERIANA </t>
  </si>
  <si>
    <t xml:space="preserve">NO SE CUENTA CON LOS LINEAMIENTOS PARA EL PROGRAMA Y OPTIMIZACION DEL USO DE ANTIBIOTICOS PROA </t>
  </si>
  <si>
    <t>NUMERO DE TRATAMIENTOS AB MES: 2496 PROMEDIO</t>
  </si>
  <si>
    <t xml:space="preserve">AUMENTO DEL % DE INFECCIONES ASOCIADAS A LA ATENCION EN SALUD </t>
  </si>
  <si>
    <t>INCUMPLIMIENTO A LOS CINCO MOMENTOS DE HIGIENE DE MANOS POR LA FALTA DE ADHERENCIA AL PROTOCOLO DE LAVADO DE MANOS</t>
  </si>
  <si>
    <t xml:space="preserve">NUMERO DE USUARIOS EN RIESGO EGRESOS PROMEDIO MES: 910 USUARIOS </t>
  </si>
  <si>
    <t>AFECTACION ECONOMICA</t>
  </si>
  <si>
    <t>POR OMISION DE RADICACION DE FACTURAS Y/O DESCUIDO EN LA RADICACION OPORTUNA DE FACTURAS</t>
  </si>
  <si>
    <t>DEBIDO A LA FALTA DE SEGUIMINETO DE LAS FACTURAS ASIGNADAS</t>
  </si>
  <si>
    <t>CANTIDAD DE FACTURAS MES * 12 MESES 
266,760 FACTURAS</t>
  </si>
  <si>
    <t xml:space="preserve">Afectacion Economica </t>
  </si>
  <si>
    <t xml:space="preserve">1. No ingreso inmediato en el acta de recepción técnica de medicamentos y dispositivos médicos.
2. Falta de adherencia a los procedimientos institucionales </t>
  </si>
  <si>
    <t xml:space="preserve">Recepción inadecuada de medicamentos </t>
  </si>
  <si>
    <t>ECONOMICO Y REPUTACIONAL</t>
  </si>
  <si>
    <t>1. FALLAS ALEATORIAS DE LOS EQUIPOS BIOMEDICOS 
2. EVENTOS EXTERNOS QUE PUEDEN AFECTAR EL FUNCIONAMIENTO DE LOS EQUIPOS BIOMEDICOS</t>
  </si>
  <si>
    <t>1. FALTA DE MANTENIMIENTOS PREVENTIVOS Y CORRECTIVOS
2. DESCONOCIMIENTO DEL PERSONAL QUE REALIZA USO DE LOS EQUIPOS BIOMÉDICOS 
3. EQUIPOS QUE SE ENCUENTRAN EN ALERTAS Y LA INSITIUCION NO LOS TIENE IDENTIFICADOS</t>
  </si>
  <si>
    <t>MAYOR A 5000</t>
  </si>
  <si>
    <t>AFECTACION ECONOMICA Y REPUTACIONAL</t>
  </si>
  <si>
    <t xml:space="preserve"> POR INCREMENTO  DE LAS OBJECIONES  (GLOSA - DEVOLUCIONES) NOTIFICADAS POR LAS EAPB </t>
  </si>
  <si>
    <t xml:space="preserve"> DEBIDO AL DESCONOCIMIENTO DE LA NORMATIVIDAD O REQUERMIENTOS NORMATIVOS EN TEMAS DE (FACTURACION, TARIFA, SOPORTES, AUTORIZACION, COBERTURA Y PERTINENCIA).</t>
  </si>
  <si>
    <t>PROMEDIO 2.807 FACTURAS ANUALES OBJETADAS EAPB</t>
  </si>
  <si>
    <t>por falta de cumplimiento del plan de trabajo</t>
  </si>
  <si>
    <t>debido a incumplimiento del plan de trabajo del programa de humanización</t>
  </si>
  <si>
    <t>499 veces al año</t>
  </si>
  <si>
    <t>AFECTACION ECONOMICA-RE´PUTACIONAL</t>
  </si>
  <si>
    <t>VULNERABILIDAD DE LA SALUD</t>
  </si>
  <si>
    <t>BAJA ADHERENCIA A GUIA DE MANEJO DE DESNUTRICION</t>
  </si>
  <si>
    <t>AFECTACION ECONOMICA-REPUTACIONAL</t>
  </si>
  <si>
    <t xml:space="preserve"> Falta de adeherencia en protocolo de BPM (buenas praqcticas de manufactura) en la preparacion de las dietas hospitalarias.</t>
  </si>
  <si>
    <t xml:space="preserve">Pérdida reputacional </t>
  </si>
  <si>
    <t>PQR, peticion ,queja o reclamo</t>
  </si>
  <si>
    <t>Doble puncion,Petición incompleta o información errónea
Prueba no solicitada
Prueba mal solicitada .</t>
  </si>
  <si>
    <t>Perdida Reputacional  y economica.</t>
  </si>
  <si>
    <t>Equivocacion en la entrega de hemoderivados  y resultados  de laboratorio clinico.</t>
  </si>
  <si>
    <t>Perdida Reputacional y economica</t>
  </si>
  <si>
    <t>identificacion incorrecta de la muestra</t>
  </si>
  <si>
    <t>interrupcion en la prestacion del servicio</t>
  </si>
  <si>
    <t>Deficiencia en la calidad y poca confiabilidad  en el reporte  de resultados</t>
  </si>
  <si>
    <t xml:space="preserve">Afectación economica o reputacional </t>
  </si>
  <si>
    <t xml:space="preserve">Multa y/o sanción del ente regulador </t>
  </si>
  <si>
    <t>Debido a la falta de talento humano idoneo para realizar la actividad</t>
  </si>
  <si>
    <r>
      <rPr>
        <b/>
        <sz val="11"/>
        <color rgb="FF585858"/>
        <rFont val="Times New Roman"/>
        <family val="1"/>
      </rPr>
      <t>Probabilidad</t>
    </r>
    <r>
      <rPr>
        <sz val="11"/>
        <color rgb="FF585858"/>
        <rFont val="Times New Roman"/>
        <family val="1"/>
      </rPr>
      <t xml:space="preserve"> de afectación economica o reputacional </t>
    </r>
    <r>
      <rPr>
        <b/>
        <sz val="11"/>
        <color rgb="FF585858"/>
        <rFont val="Times New Roman"/>
        <family val="1"/>
      </rPr>
      <t>por</t>
    </r>
    <r>
      <rPr>
        <sz val="11"/>
        <color rgb="FF585858"/>
        <rFont val="Times New Roman"/>
        <family val="1"/>
      </rPr>
      <t xml:space="preserve"> multa y/o sanción del ente regulador </t>
    </r>
    <r>
      <rPr>
        <b/>
        <sz val="11"/>
        <color rgb="FF585858"/>
        <rFont val="Times New Roman"/>
        <family val="1"/>
      </rPr>
      <t>debido a</t>
    </r>
    <r>
      <rPr>
        <sz val="11"/>
        <color rgb="FF585858"/>
        <rFont val="Times New Roman"/>
        <family val="1"/>
      </rPr>
      <t xml:space="preserve"> insuficiencia de talento humano </t>
    </r>
  </si>
  <si>
    <t>34*22*12: 8976 meta de niños vacunados con trazadores en el año</t>
  </si>
  <si>
    <t>Afectación reputacional</t>
  </si>
  <si>
    <t>Por multa o sanción del ente regulador</t>
  </si>
  <si>
    <t xml:space="preserve">Debido a el incumplimiento de reportes </t>
  </si>
  <si>
    <t>331 Reportes Identificados en la Matriz</t>
  </si>
  <si>
    <t>Solicitud recursos para OPS superando el valor real.</t>
  </si>
  <si>
    <t>perdida de recursos</t>
  </si>
  <si>
    <t>debido a la no programacion de horas reales de trabajo</t>
  </si>
  <si>
    <t>economico
reputacional</t>
  </si>
  <si>
    <t xml:space="preserve"> por sanciones del ente regulador</t>
  </si>
  <si>
    <t>debido a la falta de planificacion y seguimiento del programa de talento humano</t>
  </si>
  <si>
    <t>12 veces por año</t>
  </si>
  <si>
    <t>por sanciones del ente regulador</t>
  </si>
  <si>
    <t xml:space="preserve">debido a la falta de planificacion y ejecucion del programa instuticional de capacitacion </t>
  </si>
  <si>
    <t>Posibilidad de afectación reputacional y económico</t>
  </si>
  <si>
    <t>Por una barrera administrativa y asistencial en la rápida ubicación del paciente en trámite de remisión en una IPS receptora</t>
  </si>
  <si>
    <t>Debido a no claridad del trámite de remisión por las diferentes áreas involucradas en el proceso de referencia: médicos con pertinencia médica del proceso; demoras por parte de entidades externas (EPS), .</t>
  </si>
  <si>
    <t>4320  (4*30*12)</t>
  </si>
  <si>
    <t xml:space="preserve">Vulnerabilidad en la salud del paciente por una mala practica </t>
  </si>
  <si>
    <t xml:space="preserve">No realizar las listas de chequeo correspondientes en los controles adecuados </t>
  </si>
  <si>
    <t xml:space="preserve">No realización del proceso adecuado en la esterilización de instrumental quirurgico </t>
  </si>
  <si>
    <t>Económica y Reputacional</t>
  </si>
  <si>
    <t>por inadecuada identificación de paciente de salud mental (violencia,conducta  suicida, trastorno mental,  consumo de SPA).</t>
  </si>
  <si>
    <t>debido  al desconocimiento de los criterios de identificación del riesgo en pacientes con enfermedad mental.</t>
  </si>
  <si>
    <t xml:space="preserve">AFECTACION REPUTACIONAL- ECONOMICA </t>
  </si>
  <si>
    <t xml:space="preserve">SEGUIMIENTO  DE POBLACION CON FAXTORS DE RIESGO </t>
  </si>
  <si>
    <t xml:space="preserve">INASISTENCIA   CITAS DE ESPECIALIDADES </t>
  </si>
  <si>
    <t xml:space="preserve">1020 INASISTENCIA  ANUALES  PARA UN PROMEDIO DE 85 MES  </t>
  </si>
  <si>
    <t xml:space="preserve">MENOR </t>
  </si>
  <si>
    <t>Posibilidad de Afectacion reputacional</t>
  </si>
  <si>
    <t>Por Queja o reclamo de un usuario</t>
  </si>
  <si>
    <t>Debido al desconocimiento de informacion realcionadas con las interconsultas al area de Trabajo Social y con la Gestion de Barreras de Acceso.</t>
  </si>
  <si>
    <t>Se dimensiona  atravez de la propabilidad de presentacion de PQR, y econonimcas derivadas de demandas a la institución</t>
  </si>
  <si>
    <t>barreras en la atencion, falta de recurso humano, auditoria interna, PQR, mala adherencia al protocolo.</t>
  </si>
  <si>
    <t>La falta de Adherencia a las GPC o a los protocolos institucionales.</t>
  </si>
  <si>
    <t xml:space="preserve">Propabilidad de afectación económica por PQRD analizando como causa inmediata, las barreras administrativas en la atencion, auditoria interna, Evidenciando la causa raiz a la mala adherencia a los protocolos institucionales. </t>
  </si>
  <si>
    <t>Ejecucion y administración de procesos.</t>
  </si>
  <si>
    <t>Muy alta (126000/año)</t>
  </si>
  <si>
    <t>Afectación economica y reputacional</t>
  </si>
  <si>
    <t>1. Falta de mantenimientos preventivos y corractivos.</t>
  </si>
  <si>
    <t>10*365: 3650 10 sedes, centro y puestos de salud.</t>
  </si>
  <si>
    <t xml:space="preserve">por glosa, incumplimiento a normatividad vigente y/o demanda </t>
  </si>
  <si>
    <t>Debido a la falta tamizajes y encuestas en la consulta de creimiento y desarrollo según edad definidos en el lineamiento tecnico y operativo de la Res 3280 de 2018 y Res 3100 de 2019 (SUHA).</t>
  </si>
  <si>
    <t>192*22*12: 50.688 Aplicación de tamizajes durante la consulta para identificar riesgo de manera temprana en los niños y niñas menores de 11 años en el año</t>
  </si>
  <si>
    <t>Muy alta se presenta mas de 5.000 veces al año</t>
  </si>
  <si>
    <t>ALTA</t>
  </si>
  <si>
    <t xml:space="preserve">Por glosa en incumplimiento contractual con EAPBs según lo establecido en  a normatividad vigente Res 2018 </t>
  </si>
  <si>
    <t>Debido a la poca informacion capturada desde historia clinica y fallas enm elmsoftware en el proceso de atencion mediante elcontrol prenatal</t>
  </si>
  <si>
    <t>192*22*12=50.688 atenciones al año de acuerdo a edad gestacional de la usuaria</t>
  </si>
  <si>
    <t>Gerencia de Ambiente Físico</t>
  </si>
  <si>
    <t>consecuencia económica y reputacional que se genera por la materialización del riesgo.</t>
  </si>
  <si>
    <t>Multa y sanción del organismo de control</t>
  </si>
  <si>
    <t>Inadecuada segregación de residuos</t>
  </si>
  <si>
    <t>consecuencia económica y reputacional que se genera por la materialización del riesgo. Multa y sanción del organismo de control Inadecuada segregación de residuos</t>
  </si>
  <si>
    <t>8 veces al dia*365 dias del año =2920</t>
  </si>
  <si>
    <t>ALTA 80%</t>
  </si>
  <si>
    <t xml:space="preserve">Moderado </t>
  </si>
  <si>
    <t>No. control</t>
  </si>
  <si>
    <t>Descripción del control</t>
  </si>
  <si>
    <t>Afectación</t>
  </si>
  <si>
    <t>Atributos</t>
  </si>
  <si>
    <t>Probabilidad residual final</t>
  </si>
  <si>
    <t>Impacto residual final</t>
  </si>
  <si>
    <t>Zona de riesgo final</t>
  </si>
  <si>
    <t>Proba-bilidad</t>
  </si>
  <si>
    <t>Impac-to</t>
  </si>
  <si>
    <t>Tipo</t>
  </si>
  <si>
    <t>Implementación</t>
  </si>
  <si>
    <t>Calificación</t>
  </si>
  <si>
    <t>Documentación</t>
  </si>
  <si>
    <t>Frecuencia</t>
  </si>
  <si>
    <t>Evidencia</t>
  </si>
  <si>
    <t>X</t>
  </si>
  <si>
    <t>Detectivo 15%</t>
  </si>
  <si>
    <t>Manual 15%</t>
  </si>
  <si>
    <t>Documentado</t>
  </si>
  <si>
    <t>Aleatorio</t>
  </si>
  <si>
    <t>Con Registro</t>
  </si>
  <si>
    <t>Muy Baja</t>
  </si>
  <si>
    <t>Menor</t>
  </si>
  <si>
    <t>NO</t>
  </si>
  <si>
    <t>Preventivo 25%</t>
  </si>
  <si>
    <t>Manual 15 %</t>
  </si>
  <si>
    <t>Continuo</t>
  </si>
  <si>
    <t xml:space="preserve">Con registro </t>
  </si>
  <si>
    <t>Baja</t>
  </si>
  <si>
    <t>x</t>
  </si>
  <si>
    <t xml:space="preserve">manual 15 % </t>
  </si>
  <si>
    <t>Muy alto</t>
  </si>
  <si>
    <t>Catastrofico</t>
  </si>
  <si>
    <t xml:space="preserve">Documentado </t>
  </si>
  <si>
    <t>Media</t>
  </si>
  <si>
    <t>Correctivo 10%</t>
  </si>
  <si>
    <t>Muy Alta</t>
  </si>
  <si>
    <t>Mayor</t>
  </si>
  <si>
    <t>Continua</t>
  </si>
  <si>
    <t>Leve</t>
  </si>
  <si>
    <t>Alta</t>
  </si>
  <si>
    <t>PREVENTIVO 25%</t>
  </si>
  <si>
    <t>MANUAL 15%</t>
  </si>
  <si>
    <t>DOCUMENTADA</t>
  </si>
  <si>
    <t>CONTINUA</t>
  </si>
  <si>
    <t>REGISTRO MATERIAL</t>
  </si>
  <si>
    <t>MAYOR</t>
  </si>
  <si>
    <t>PREVENTIVO</t>
  </si>
  <si>
    <t>MANUAL</t>
  </si>
  <si>
    <t>REGISTRO</t>
  </si>
  <si>
    <t>MEDIO</t>
  </si>
  <si>
    <t>detectivo</t>
  </si>
  <si>
    <t>manual</t>
  </si>
  <si>
    <t>documentado</t>
  </si>
  <si>
    <t>continua</t>
  </si>
  <si>
    <t>con registro</t>
  </si>
  <si>
    <t>preventivo</t>
  </si>
  <si>
    <t xml:space="preserve">EL PROFESIONAL PAR MEDICO, ENFERMERO U ODONTOLOGO  REALIZARA CAPACITACION EN INDUCCION  EN EL REGISTRO Y ADECUADO DILIGENCIAMIENTO DE LA HISTORIA CLINICA. </t>
  </si>
  <si>
    <t>DOCUMENTADO</t>
  </si>
  <si>
    <t xml:space="preserve">ALEATOREA TRIMESTRAL </t>
  </si>
  <si>
    <t>CON REGISTRO</t>
  </si>
  <si>
    <t xml:space="preserve">MUY ALTO </t>
  </si>
  <si>
    <t>MODERADO</t>
  </si>
  <si>
    <t>REFERENTE REALIZARA SOLICITUD DE TALENTO HUMANO SEGUN REPS DE SEDE</t>
  </si>
  <si>
    <t>CONTINUO</t>
  </si>
  <si>
    <t>MUY ALTO</t>
  </si>
  <si>
    <t>REFERENTE DE CENTRO DE SALUD SOLICITA A REFERENTE DE RECURSOS FISICOS CUMPLIR LOS REQUERIMIENTOS MINIMOS DE INFRAESTRUCTURA.</t>
  </si>
  <si>
    <t>CORRECTIVO 10%</t>
  </si>
  <si>
    <t>REFERENTE DE COSTOS REVISA Y PROCESA LA INFORMACION QUE SE GENERA DESDE CADA PROVEEDOR DE INFOMARCIÓN MENSUALMENTE Y GENERA INFORMES</t>
  </si>
  <si>
    <t xml:space="preserve">CONTINUA </t>
  </si>
  <si>
    <t>BAJO</t>
  </si>
  <si>
    <t xml:space="preserve">EL PROFESIONAL REFERENTE DE ENFERMERIA REALIZARA CAPACITACION Y MEDICION DE ADHERENCIA CON RELACION AL PROTOCOLO DE ADMINISTRACION DE MEDICAMENTOS  </t>
  </si>
  <si>
    <t>MANUAL 15 %</t>
  </si>
  <si>
    <t xml:space="preserve">DOCUMENTADO </t>
  </si>
  <si>
    <t>ALEATORIA</t>
  </si>
  <si>
    <t xml:space="preserve">CON REGISTRO </t>
  </si>
  <si>
    <t>LA INSTITUCION EMITIRA LA POLITICA Y PROGRAMA PROA EL CUAL SERA DE OBLIGATORIO CUMPLIMIENTO</t>
  </si>
  <si>
    <t>PREVENTIVO (25%)</t>
  </si>
  <si>
    <t>MANUAL (15%)</t>
  </si>
  <si>
    <t>FORTALECIMIENTO DE LA ADHERENCIA AL PROTOCOLO DE LAVADO DE MANOS A TRAVES DE LA SOCIALIZACION DEL PROTOCOLO.</t>
  </si>
  <si>
    <t>REFERENTE DE FACTURACIÓN DEBE REALIZAR SEGUIMIENTO FACTURA A FACTURA DE LA RADICACIÓN DIARIA POR PARTE DEL PERSONAL DE APOYO Y EL CUMPLIMIENTO EN LOS TIEMPOS ESTABLECIDOS CON LA DESCARGA DE INFORMACIÓN SUMINISTRADA DESDE EL SISTEMA DE INFORMACIÓN DGH GARANTIZANDO LA TRAZABILIDAD DE CADA UNA DE LAS FACTURAS EMITIDAS POR CONCEPTO DE SERVICIOS DE SALUD.</t>
  </si>
  <si>
    <t>DETECTIVO
15%</t>
  </si>
  <si>
    <t>MANUAL
15 %</t>
  </si>
  <si>
    <t>SIN DOCUMENTOS</t>
  </si>
  <si>
    <t>SIN REGISTROS</t>
  </si>
  <si>
    <t xml:space="preserve">1. Evaluar la adherencia al procedimiento de recepción técnica (seguimiento a esta actividad 
</t>
  </si>
  <si>
    <t>Preventivo (25%)</t>
  </si>
  <si>
    <t xml:space="preserve">Manual (15%) </t>
  </si>
  <si>
    <t xml:space="preserve">Continua </t>
  </si>
  <si>
    <t>MANUAL  15%</t>
  </si>
  <si>
    <t xml:space="preserve">MAYOR </t>
  </si>
  <si>
    <t xml:space="preserve">SIN DOCUMENTAR </t>
  </si>
  <si>
    <t>CORECTIVO 10%</t>
  </si>
  <si>
    <t>MENOR</t>
  </si>
  <si>
    <t>DETECTIVO</t>
  </si>
  <si>
    <t>CORRECTIVO</t>
  </si>
  <si>
    <t>preventivo 25%</t>
  </si>
  <si>
    <t>manual 15 %</t>
  </si>
  <si>
    <t>bajo</t>
  </si>
  <si>
    <t>EL LIDER  PROFESIONAL DEBE CAPACITAR CON RELACION A PROTOCOLOS Y EVALUAR ADHERENCIA (RESPONSABLE - ACCION - COMPLEMENTO)</t>
  </si>
  <si>
    <t>ALEATORIO</t>
  </si>
  <si>
    <t>Catastrófico</t>
  </si>
  <si>
    <t>preventivo = 25%</t>
  </si>
  <si>
    <t>manual=15%</t>
  </si>
  <si>
    <t>aleatoria</t>
  </si>
  <si>
    <t>preventivo=25%</t>
  </si>
  <si>
    <t>Preventivo  25%</t>
  </si>
  <si>
    <t>Sin documentar</t>
  </si>
  <si>
    <t>Mensual</t>
  </si>
  <si>
    <t>Programación mensual</t>
  </si>
  <si>
    <t>Diaria</t>
  </si>
  <si>
    <t>Actas de jornadas</t>
  </si>
  <si>
    <t>Seguimiento de tablero de control</t>
  </si>
  <si>
    <t>Detectivo</t>
  </si>
  <si>
    <t>Manual</t>
  </si>
  <si>
    <t>alto</t>
  </si>
  <si>
    <t>detectivo       15 %</t>
  </si>
  <si>
    <t>trimestral</t>
  </si>
  <si>
    <t xml:space="preserve">actas liquidacion y terminacion </t>
  </si>
  <si>
    <t>correctivo 10%</t>
  </si>
  <si>
    <t>manual 15%</t>
  </si>
  <si>
    <t>LEVE</t>
  </si>
  <si>
    <t>CON  REGISTRO</t>
  </si>
  <si>
    <t>Manual (15%)</t>
  </si>
  <si>
    <t>Detectivos  15%</t>
  </si>
  <si>
    <t>Manual  15%</t>
  </si>
  <si>
    <t>PLANILLAS</t>
  </si>
  <si>
    <t xml:space="preserve">menor </t>
  </si>
  <si>
    <t>Preventivo</t>
  </si>
  <si>
    <t>preventivo (15%)</t>
  </si>
  <si>
    <t>manual (25%)</t>
  </si>
  <si>
    <t>moderada</t>
  </si>
  <si>
    <t>mayor</t>
  </si>
  <si>
    <t>48.1</t>
  </si>
  <si>
    <t>Semanal</t>
  </si>
  <si>
    <t>48.2</t>
  </si>
  <si>
    <t>Mesa de ayuda</t>
  </si>
  <si>
    <t>CONTINUA (TRIMESTRAL)</t>
  </si>
  <si>
    <t>51.1</t>
  </si>
  <si>
    <t>El referente ambiental se encargara de realizar capacitaciones al personal en aras de dar cumplimiento y a la correcta segregación de residuos en la Institución</t>
  </si>
  <si>
    <t xml:space="preserve">Manual                         15%  </t>
  </si>
  <si>
    <t>Aleatoria</t>
  </si>
  <si>
    <t>Con registro</t>
  </si>
  <si>
    <t>PROBABILIDAD</t>
  </si>
  <si>
    <t>RANGO</t>
  </si>
  <si>
    <t>La actividad que conlleva el riesgo se ejecuta como máximos 2 veces por año.</t>
  </si>
  <si>
    <t xml:space="preserve">  0% - 20%</t>
  </si>
  <si>
    <t xml:space="preserve">Afectación menor a 10 SMLMV </t>
  </si>
  <si>
    <t>El riesgo afecta la imagen de algún área de la organización.</t>
  </si>
  <si>
    <t>La actividad que conlleva el riesgo se ejecuta de 3 a 24 veces por año.</t>
  </si>
  <si>
    <t>21% - 40%</t>
  </si>
  <si>
    <t xml:space="preserve">Entre 10 y 50 SMLMV </t>
  </si>
  <si>
    <t>El riesgo afecta la imagen de la entidad internamente, de conocimiento general nivel interno, de junta directiva y accionistas y/o de proveedores.</t>
  </si>
  <si>
    <t>La actividad que conlleva el riesgo se ejecuta de 24 a 500 veces por año.</t>
  </si>
  <si>
    <t>41% - 60%</t>
  </si>
  <si>
    <t>Entre 50 y 100 SMLMV</t>
  </si>
  <si>
    <t>El riesgo afecta la imagen de la entidad con algunos usuarios de relevancia frente al logro de los objetivos.</t>
  </si>
  <si>
    <t>La actividad que conlleva el riesgo se ejecuta mínimo 500 veces al año y máximo 5000 veces por año 80%</t>
  </si>
  <si>
    <t>61% - 80%</t>
  </si>
  <si>
    <t>Entre 100 y 500 SMLMV</t>
  </si>
  <si>
    <t>El riesgo afecta la imagen de la entidad con efecto publicitario sostenido a nivel de sector administrativo, nivel departamental o municipal.</t>
  </si>
  <si>
    <t>La actividad que conlleva el riesgo se ejecuta más de 5000 veces por año.</t>
  </si>
  <si>
    <t>81% - 100%</t>
  </si>
  <si>
    <t>Mayor a 500 SMLMV</t>
  </si>
  <si>
    <t>El riesgo afecta la imagen de la entidad a nivel nacional, con efecto publicitario sostenido a nivel país.</t>
  </si>
  <si>
    <t>CARACTERISTICAS</t>
  </si>
  <si>
    <t>DESCRIPCIÓN</t>
  </si>
  <si>
    <t>PESO</t>
  </si>
  <si>
    <t>ATRIBUTOS DE EFICIENCIA</t>
  </si>
  <si>
    <t>TIPO</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</si>
  <si>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</si>
  <si>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</si>
  <si>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</si>
  <si>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</si>
  <si>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</si>
  <si>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</si>
  <si>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</si>
  <si>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</si>
  <si>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ATRIBUTOS INFORMATIVOS</t>
  </si>
  <si>
    <t>DOCUMENTACIÓN</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</si>
  <si>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</si>
  <si>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</si>
  <si>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</si>
  <si>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El control se aplica siempre que se realiza la actividad que conlleva el riesgo.</t>
  </si>
  <si>
    <t>El control se aplica aleatoriamente a la actividad que conlleva el riesgo</t>
  </si>
  <si>
    <t>EVIDENCIA</t>
  </si>
  <si>
    <t>El control deja un registro permite evidencia la ejecución del control.</t>
  </si>
  <si>
    <t>Sin registro</t>
  </si>
  <si>
    <t>El control no deja registro de la ejecución del control.</t>
  </si>
  <si>
    <t>Po</t>
  </si>
  <si>
    <t>C1</t>
  </si>
  <si>
    <t>C2</t>
  </si>
  <si>
    <t>C3</t>
  </si>
  <si>
    <t>C4</t>
  </si>
  <si>
    <t>C5</t>
  </si>
  <si>
    <t>MUY ALTA</t>
  </si>
  <si>
    <t>MEDIA</t>
  </si>
  <si>
    <t>BAJA</t>
  </si>
  <si>
    <t>MUY
BAJA</t>
  </si>
  <si>
    <t>MODE-RADO</t>
  </si>
  <si>
    <t>CATAS-TROFICO</t>
  </si>
  <si>
    <t>IDENTIFICACIÓN DE LA ZONA DE RIESGO</t>
  </si>
  <si>
    <t>PROCESO: Planeación</t>
  </si>
  <si>
    <t>CÓDIGO</t>
  </si>
  <si>
    <t>VERSIÓN</t>
  </si>
  <si>
    <t>VIGENCIA</t>
  </si>
  <si>
    <t>REGISTRO DE IDENTIFICACIÓN DE RIESGOS</t>
  </si>
  <si>
    <t>REGISTRO DE CALIFICACIÓN Y VALORACIÓN DE CONTROLES</t>
  </si>
  <si>
    <t>Plan de Accion</t>
  </si>
  <si>
    <t>Corrupcion</t>
  </si>
  <si>
    <t>No</t>
  </si>
  <si>
    <t>Riesgo de Corrupción</t>
  </si>
  <si>
    <t>Ambiental</t>
  </si>
  <si>
    <t>POR INCUMPLIMIENTO EN LA NO APLICACIÓN DE LAS NORMAS EN SEGURIDAD DEL PACIENTE</t>
  </si>
  <si>
    <t>REALIZACION DE LAS ACTIVIDADES DE SEGURIDAD DEL PACIENTE DE MANERA NO SECUENCIAL</t>
  </si>
  <si>
    <t xml:space="preserve">Posibilidad de afectación económica  y reputacional, por multa y sanciones del organismo de control debido a la no aplicación de las normas establecidas en seguridad del paciente.
</t>
  </si>
  <si>
    <t>En conjunto con los referentes de seguridad del paciente y de manera continua (mensual)se capacitará y evaluará a los funcionarios del area de odontología en todos los aspectos que favorezcan el control de los incidentes y por ende la no aparición de eventos adversos.</t>
  </si>
  <si>
    <t>La auditora del servicio y el coordinador evaluarán de manera concurrente las actividades que deben llevar a cabo los funcionarios del servicio de odontología.</t>
  </si>
  <si>
    <t>52.1</t>
  </si>
  <si>
    <t>52.2</t>
  </si>
  <si>
    <t>Posibilidad de afectación económica  y reputacional, por multa y sanciones del organismo de control debido a la no aplicación de las normas establecidas en seguridad del paciente.</t>
  </si>
  <si>
    <t>Probabilidad de afectación económica y reputacional que se genera por multa y sanción del ente regulador debido a inadecuada segregación de residuos</t>
  </si>
  <si>
    <t>PLA_FTO_12</t>
  </si>
  <si>
    <t>00</t>
  </si>
  <si>
    <t>Contar con matriz de suficiencia actualizada a cargo de los ingeniero biomedicos y con apoyo de habilitacion con el fin de identificar las necesidades de los servicios en relacion a la dotacion biomedica que permita la continuidad del servicio a pesar que se presente alguna falla en un equipo biomedico esta se realizara de manera anual como evidencia queda la matirz de suficiencia que de la vigencia.</t>
  </si>
  <si>
    <t>Contar con contrato de repuestos durante todo el año para garantizar el arreglo oportuno de los equipos disminuyendo las horas de parada de los mismoy asi garantizar lapresetacion cotinua de los servicios evidencia contrado te repuestos.</t>
  </si>
  <si>
    <t>Presupuesto</t>
  </si>
  <si>
    <t>Activos fijos</t>
  </si>
  <si>
    <t>No se puede llevar un control eficaz, efectivo y confiable en cuanto a la ubicación de los activos y el responsable a cargo</t>
  </si>
  <si>
    <t>El no reporte de los movimientos y/o traslados que realizan de los bienes inmuebles (eq. Computo, eq. Biomedico, mueble, enseres y otros), al proceso de activos fijos</t>
  </si>
  <si>
    <t>Probabilidad  de una afectacion economica y reputacional al no tener un control efectivo de los activos que forman parte de la Institucion.</t>
  </si>
  <si>
    <t>Ejecucion y adminsitracion de procesos</t>
  </si>
  <si>
    <t>diaria</t>
  </si>
  <si>
    <t>media</t>
  </si>
  <si>
    <t xml:space="preserve">Menor </t>
  </si>
  <si>
    <t>53.1</t>
  </si>
  <si>
    <t>con registo</t>
  </si>
  <si>
    <t>El no pago del impuesto predial dentro de las fechas establecidas</t>
  </si>
  <si>
    <t>Incumplimiento en el pago del impuesto en las fechas establecidas</t>
  </si>
  <si>
    <t>Afectación económica por sanción del ente regulador debido a la evasión y/o pago inoportuno de impuestos prediales, generando pago de intereses</t>
  </si>
  <si>
    <t xml:space="preserve">3 veces en el año </t>
  </si>
  <si>
    <t>54.1</t>
  </si>
  <si>
    <t>sin documentar</t>
  </si>
  <si>
    <t>baja</t>
  </si>
  <si>
    <t>Con informes no se controla</t>
  </si>
  <si>
    <t>La evidencia no tiene nada que ver con el control</t>
  </si>
  <si>
    <t>OBSERVACIÓN</t>
  </si>
  <si>
    <t>Etiquetas de fila</t>
  </si>
  <si>
    <t>Total general</t>
  </si>
  <si>
    <t>Cant. Riesgo</t>
  </si>
  <si>
    <t xml:space="preserve"> </t>
  </si>
  <si>
    <t>El profesional de apoyo implementará una herramienta que le permita contener todos los reportes con sus fechas de vencimiento.</t>
  </si>
  <si>
    <t>Realizar Recordatorios en el calnedario de google compatido con los responsables</t>
  </si>
  <si>
    <t>37.2</t>
  </si>
  <si>
    <t>La oficina de presupuesto envia el listado de las OPS con saldo sin ejecutar para revisión y liquidación</t>
  </si>
  <si>
    <t>El profesional de docencia solicita y verifica las prefacturas enviadas por las instituciones educativas al final de cada semestre.</t>
  </si>
  <si>
    <t>EL Coordinador de Calidad del laboratorio implementara LB-FTO-047 REGISTRO DE REACCIONES ADVERSAS EN LA TOMA DE
MUESTRAS,donde se realizara seguimiento a la doble puncion y posteriormente la coordinacion del laboratori realizara la retroalimentacion a quien corresponda. *Informe trimestral de eventos adversos en la toma</t>
  </si>
  <si>
    <t>*El profesional coordinador de calidad de laboratorio capacitara al personal asistencial de la institucion que se encuentre involucrado en el proceso de correcta identificacion de muestras de laboratorio a traves del paquete instruccional de buenas practicas en la correcta identificacion de las muestras.  Estrategia  5 correctos del laboratorio clinico</t>
  </si>
  <si>
    <t>El profesional coordinador de calidad de laboratorio implementara el uso obligatorio de sticker de identificacion de hemocomponentes y la aplicación de las listas de chequeo LB-FTO-54  adherencia al protocolo de transfusion sanguinea</t>
  </si>
  <si>
    <t xml:space="preserve">El profesional en Bacteriologia  lider del servicio pretransfusional capacitara al personal medico  a traves del paquete instruccional de buenas practicas transfusion segura y el programa de hemovigilancia                                                             *Auditoria a las listas de chequeo aplicadas durante el trimestre.                                                                      *Evidencia registro fotografico  STICKER de identificacion hemocomponentes </t>
  </si>
  <si>
    <t>El profesional coordinador de calidad de laboratorio realizara la supervision de las tomas de muestra  donde aplicara la lista de chequeo LB-FTO-39 Formato de evaluacion de toma d muestras de centros y puestos</t>
  </si>
  <si>
    <t>*auditorias mensuales a las tomas de muestra</t>
  </si>
  <si>
    <t>*Se realiza solicitud de pedidos,acorde a la estadistica del servicio.KARDEX</t>
  </si>
  <si>
    <t>*Cronograma de mantenimientos                                           *Soportes de mantenimientos</t>
  </si>
  <si>
    <t xml:space="preserve">*Se realiza inscripcion al control de calidad interno y externo                                                                                                         *se realiza seguimiento y retroalimentacion a los profesionales de Bacteriologia en su desempeño                                                                                                         </t>
  </si>
  <si>
    <t>ALTO</t>
  </si>
  <si>
    <t>EXTREMO</t>
  </si>
  <si>
    <t>El referente de Salud Sexual y Reproductiva realizará mesas de trabajo con referente de Dinamica para ajustes y parametrizacion de Historia Clinica  de Atencion Prenatal. - Aplicación de listas de chequeo a Historia Clinica de Atencion Prenatal Digital, dado que a la fecha se tiene plan de contingencia por fallo en HC de Dinamica Gerencial.</t>
  </si>
  <si>
    <t xml:space="preserve">Capacitacion a personal de sedes sobre Diligenciaminto de HC de Atencion Prenatal. Socailizacion del Kardex de Gestantes al profesional medico de las sedes- Evaluacion de listas de chequeo aplicadas a Historia Clinica Digital de atencion Prenatal a todas las sedes. - Planes de mejora a cada profesional de acuerdoa los hallazgos encontrados en la evaluacion de las listas de Chequeo. </t>
  </si>
  <si>
    <t>Referente  salud mental  realizan  busqueda  activa  eventos  salud  mentaL</t>
  </si>
  <si>
    <t>Ronda diaria busqueda activa   eventos   salud  mental,  registro  en  formato PSI_FTO_04</t>
  </si>
  <si>
    <t>Cronograma plan capacitacion  eventos  salud  mental, informe sobre actividades  desarrolladas  el  PIC (plan de intervenciones colectivas) en  donde se realizan actividades psicoeducativas que contribuyan al bienestar mental y emocional de la población del municipio de soacha.</t>
  </si>
  <si>
    <t>Se tienen claves de seguridad para los accesos al computador, a las plataformas de reporte y al sistema de informacion institucional.</t>
  </si>
  <si>
    <t>Se cuenta con un software institucional Dinamica Gerencial. Net, de donde se extare la informacion a reportar.</t>
  </si>
  <si>
    <t>Crear matriz de control de reportes del proceso.
El referente de SIPAC realizara alertas informativas a los referentes responsables de la entrega de la informacion a reportar, por medio de correos electronicos dentro de los primeros 5 dias del mes siguiente al cierre de cada trimestre.</t>
  </si>
  <si>
    <t>Se solicitara al proceso de sistemas la confirmacion de los backups realizados periodicamente para la custodia de la informacion</t>
  </si>
  <si>
    <t xml:space="preserve">Aplicación auditorias de acuerdo a la GPC y Lineamiento tecnico y operativo de Res 3280 de 2018 (CyD) Aplicación de listas de chequeo a los cursos de vida de primera infancia e infancia. Mesas de trabajo con el area de sistemas para ajuste de historia clinica segun Res 3280 de 2018.    </t>
  </si>
  <si>
    <t xml:space="preserve">Socializar los resultados de auditoria en hc según curso de vida de la res 3280 de 2018 a los profesionales.
Planes de mejora y cierre del ciclo de auditoria GPC.                                           Evaluacion listas de chequeo primera infancia e infancia.                                                       Planes de mejora producto de la aplicacion de listas de chequeo.                                                             Capacitacion a personal de sedes en lineamiento tecnico y operativo Res 3280 de 2018 curos de vida primera infancia e infancia.    </t>
  </si>
  <si>
    <t>El proceso de activos fijos tiene el registro de los activos fijos que tiene la institucion en el software de dinamica Gerencial .Net, modulo de activos fijos, actualizando la ubicacion y responables de los bienes muebles.
Se registra en formato codigo RF-FTO-13 el reporte de los traslados y movimientos que se realizan entre  los puestos, centros sedes, proceso y areas
Se cuenta con poliza de aseguramiento de los activos fijos</t>
  </si>
  <si>
    <t>El referente de activos fijos realizara el seguimiento de verificacion de solicitud de CDP, contabilizacion y pago del impuesto dentro de las fechas establecidas</t>
  </si>
  <si>
    <t xml:space="preserve">Realizar el seguimiento al resporte de traslados.
Socializar a todas las areas y procesos la importancia del reporte al proceso de activos fijos de los movimientos que se realizan </t>
  </si>
  <si>
    <t>Socializar e instalar en un lugar visible de la oficina de tesoreria calendario con los plazos para declarar y pagar el impúesto predial unificado.</t>
  </si>
  <si>
    <t>1. La institucion emitira la politica y programa proa el cual sera de obligatorio cumplimiento</t>
  </si>
  <si>
    <t>1. Fortalecimiento de la adherencia al protocolo de lavado de manos a traves de la socializacion del protocolo.</t>
  </si>
  <si>
    <t>Probabilidad de una afectacion economica y reputacional por hallazgo de vulnerabilidad de la salud del paciente por una mala practica debido a la no adherencia en la realizacion de los controles pertienentes del servicio.</t>
  </si>
  <si>
    <t>Probabilidad de una afectacion economica y reputacionla por hallazgo de vulnerabilidad de la salud del paciente por una mala practica por la no realización del proceso adecuado en la estrilizacion del instrumental quirurgico.</t>
  </si>
  <si>
    <t>II SEGUIMIENTO</t>
  </si>
  <si>
    <t>I SEGUIMIENTO</t>
  </si>
  <si>
    <t>Estadística</t>
  </si>
  <si>
    <t>Cuenta de II SEGUIMIENTO</t>
  </si>
  <si>
    <t>Cuenta de I SEGUIMIENTO</t>
  </si>
  <si>
    <t>SSR</t>
  </si>
  <si>
    <t>SUH</t>
  </si>
  <si>
    <t>SUA</t>
  </si>
  <si>
    <t>III SEGUIMIENTO</t>
  </si>
  <si>
    <t>(en blanco)</t>
  </si>
  <si>
    <r>
      <rPr>
        <b/>
        <sz val="11"/>
        <color theme="1"/>
        <rFont val="Times New Roman"/>
        <family val="1"/>
      </rPr>
      <t xml:space="preserve">1. </t>
    </r>
    <r>
      <rPr>
        <sz val="11"/>
        <color theme="1"/>
        <rFont val="Times New Roman"/>
        <family val="1"/>
      </rPr>
      <t xml:space="preserve">El referente de acreditacion Realiza seguimiento al Plan de mejoramiento del SUA en el registro con codigo CA-FTO-06, a traves de un registro de un Drive a com Lideres de las mesas primarias.
</t>
    </r>
    <r>
      <rPr>
        <b/>
        <sz val="11"/>
        <color theme="1"/>
        <rFont val="Times New Roman"/>
        <family val="1"/>
      </rPr>
      <t xml:space="preserve">2. </t>
    </r>
    <r>
      <rPr>
        <sz val="11"/>
        <color theme="1"/>
        <rFont val="Times New Roman"/>
        <family val="1"/>
      </rPr>
      <t>El refeente de acreditacion realizara seguimiento la uatoevaluacion de SUA para la vigencia en curso</t>
    </r>
  </si>
  <si>
    <t>Tesorería</t>
  </si>
  <si>
    <t>Afectación Económica</t>
  </si>
  <si>
    <t>Probabilidad de afectación econónomica por perdida de recursos económicos debido a incumplimiento de entrega del dinero recaudado por el área de facturación</t>
  </si>
  <si>
    <t>Fraude Interno</t>
  </si>
  <si>
    <t>=15*22 Lu a Vi
= 6 * 4 Sab
= 2fac * 4 Dom
4.344</t>
  </si>
  <si>
    <t xml:space="preserve">=15.000.000 semanales
</t>
  </si>
  <si>
    <t>55.1</t>
  </si>
  <si>
    <t>El  lider del subproceso de tesorería realiza un reporte diario desde la plataforma Dinamica.net y verifica los recaudos recibidos por el área de facturación.</t>
  </si>
  <si>
    <t>55.2</t>
  </si>
  <si>
    <t>Perdida de recursos financieros</t>
  </si>
  <si>
    <t>Incumplimiento de entrega del dinero recaudado por el área de facturación y tesorería</t>
  </si>
  <si>
    <r>
      <t xml:space="preserve">1. </t>
    </r>
    <r>
      <rPr>
        <sz val="11"/>
        <color theme="1"/>
        <rFont val="Times New Roman"/>
        <family val="1"/>
      </rPr>
      <t>Verificación del control de los dineros recaudados mediante formatos y comprobantes de entrega</t>
    </r>
  </si>
  <si>
    <t>El  lider del subproceso de tesorería realiza dos entregas semanales mínimo a la empresa transportadora de valores (BRINKS) para ser consignada en la cuenta corriente de la institución.</t>
  </si>
  <si>
    <r>
      <rPr>
        <b/>
        <sz val="11"/>
        <color theme="1"/>
        <rFont val="Times New Roman"/>
        <family val="1"/>
      </rPr>
      <t>1.</t>
    </r>
    <r>
      <rPr>
        <sz val="11"/>
        <color theme="1"/>
        <rFont val="Times New Roman"/>
        <family val="1"/>
      </rPr>
      <t xml:space="preserve"> Realizar registro de entrega del dinero recaudado a la empresa transportadora (BRINKS).</t>
    </r>
  </si>
  <si>
    <t>SI</t>
  </si>
  <si>
    <t>Perdida de información</t>
  </si>
  <si>
    <t>por fallas tecnológicas, desastres naturales  o  provocados por  terceras personas</t>
  </si>
  <si>
    <t>Probabilidad de afectación económica y reputacional por perdida de información debido a fallas tecnoñógicas, desastres naturales o desastres provocados por personal directo de la institución o terceros.</t>
  </si>
  <si>
    <t>Fallas tecnologicas
Daños a activos fijos / eventos externos</t>
  </si>
  <si>
    <t>360</t>
  </si>
  <si>
    <t>1. Revisar la fecha de finalización del contratista de vigilancia.
2. Recordar previamente(un mes) la continuidad de la viglancia.</t>
  </si>
  <si>
    <t>56.2</t>
  </si>
  <si>
    <t>El referente de tic´s realiza el respectivo back up de la informacion digitalizada y registrada  de la historia clinica.</t>
  </si>
  <si>
    <t>Automatico 25%</t>
  </si>
  <si>
    <t>aleatorio</t>
  </si>
  <si>
    <t>Verificar que existe ese back up</t>
  </si>
  <si>
    <t>El referente de recursos físicos, garantiza la prestación de serivicios de un guarda de seguridad a travez de una empresa de vifilancia</t>
  </si>
  <si>
    <t>56.1</t>
  </si>
  <si>
    <t>Área</t>
  </si>
  <si>
    <t>Compras</t>
  </si>
  <si>
    <t>Mercadeo</t>
  </si>
  <si>
    <t>Juridica</t>
  </si>
  <si>
    <t>Imagenología</t>
  </si>
  <si>
    <t>Terapias</t>
  </si>
  <si>
    <t>Autorizaciones</t>
  </si>
  <si>
    <t>Contabilidad</t>
  </si>
  <si>
    <t>TIC's Soporte técnico</t>
  </si>
  <si>
    <t>TIC's Datadoc</t>
  </si>
  <si>
    <t>TIC's Dinamica</t>
  </si>
  <si>
    <t>TIC's Comuniaciones</t>
  </si>
  <si>
    <t>Comunicaciones</t>
  </si>
  <si>
    <t>Correspondencia</t>
  </si>
  <si>
    <t>Limpieza y Desinfección</t>
  </si>
  <si>
    <t>Defensa Juridica</t>
  </si>
  <si>
    <t>Contratación</t>
  </si>
  <si>
    <t xml:space="preserve">El referente de habilitacion realiza seguimiento al plan de accion de Sistema Unico de Habillitacion recopilando las evidencias y soportes de cumplimiento de las accciones ejecutadas y desarrolladas por los lideres de los estandares de habillitacion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</si>
</sst>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0.0%"/>
  </numFmts>
  <fonts count="49" x14ac:knownFonts="1">
    <font>
      <sz val="10"/>
      <name val="Arial"/>
    </font>
    <font>
      <sz val="11"/>
      <color theme="1"/>
      <name val="Calibri"/>
      <family val="2"/>
      <scheme val="minor"/>
    </font>
    <font>
      <sz val="11"/>
      <color theme="1"/>
      <name val="Calibri"/>
      <family val="2"/>
      <scheme val="minor"/>
    </font>
    <font>
      <sz val="11"/>
      <name val="Arial Narrow"/>
      <family val="2"/>
    </font>
    <font>
      <sz val="12"/>
      <name val="Times New Roman"/>
      <family val="1"/>
    </font>
    <font>
      <b/>
      <sz val="14"/>
      <color theme="0"/>
      <name val="Arial Narrow"/>
      <family val="2"/>
    </font>
    <font>
      <b/>
      <sz val="12"/>
      <color theme="0"/>
      <name val="Times New Roman"/>
      <family val="1"/>
    </font>
    <font>
      <sz val="18"/>
      <name val="Times New Roman"/>
      <family val="1"/>
    </font>
    <font>
      <sz val="11"/>
      <color theme="1"/>
      <name val="Times New Roman"/>
      <family val="1"/>
    </font>
    <font>
      <sz val="12"/>
      <color theme="1"/>
      <name val="Times New Roman"/>
      <family val="1"/>
    </font>
    <font>
      <b/>
      <sz val="14"/>
      <color theme="1"/>
      <name val="Arial Narrow"/>
      <family val="2"/>
    </font>
    <font>
      <b/>
      <sz val="11"/>
      <color theme="1"/>
      <name val="Times New Roman"/>
      <family val="1"/>
    </font>
    <font>
      <sz val="11"/>
      <color theme="0"/>
      <name val="Times New Roman"/>
      <family val="1"/>
    </font>
    <font>
      <b/>
      <sz val="11"/>
      <color theme="0"/>
      <name val="Times New Roman"/>
      <family val="1"/>
    </font>
    <font>
      <b/>
      <sz val="11"/>
      <color theme="1"/>
      <name val="Calibri"/>
      <family val="2"/>
      <scheme val="minor"/>
    </font>
    <font>
      <b/>
      <sz val="16"/>
      <color rgb="FF000000"/>
      <name val="Arial"/>
      <family val="2"/>
    </font>
    <font>
      <b/>
      <sz val="11"/>
      <color rgb="FF000000"/>
      <name val="Times New Roman"/>
      <family val="1"/>
    </font>
    <font>
      <sz val="11"/>
      <color theme="1" tint="0.249977111117893"/>
      <name val="Times New Roman"/>
      <family val="1"/>
    </font>
    <font>
      <sz val="14"/>
      <color theme="1"/>
      <name val="Calibri"/>
      <family val="2"/>
      <scheme val="minor"/>
    </font>
    <font>
      <sz val="11"/>
      <color rgb="FF585858"/>
      <name val="Times New Roman"/>
      <family val="1"/>
    </font>
    <font>
      <b/>
      <sz val="11"/>
      <color rgb="FF585858"/>
      <name val="Times New Roman"/>
      <family val="1"/>
    </font>
    <font>
      <b/>
      <sz val="9"/>
      <color indexed="81"/>
      <name val="Tahoma"/>
      <family val="2"/>
    </font>
    <font>
      <sz val="9"/>
      <color indexed="81"/>
      <name val="Tahoma"/>
      <family val="2"/>
    </font>
    <font>
      <b/>
      <sz val="10"/>
      <color rgb="FF000000"/>
      <name val="Arial"/>
      <family val="2"/>
    </font>
    <font>
      <sz val="11"/>
      <color rgb="FF000000"/>
      <name val="Times New Roman"/>
      <family val="1"/>
    </font>
    <font>
      <sz val="10"/>
      <color theme="1"/>
      <name val="Tahoma"/>
      <family val="2"/>
    </font>
    <font>
      <sz val="12"/>
      <color theme="1"/>
      <name val="Tahoma"/>
      <family val="2"/>
    </font>
    <font>
      <sz val="10"/>
      <color rgb="FF000000"/>
      <name val="Tahoma"/>
      <family val="2"/>
    </font>
    <font>
      <sz val="14"/>
      <color theme="1"/>
      <name val="Times New Roman"/>
      <family val="1"/>
    </font>
    <font>
      <sz val="14"/>
      <color theme="0"/>
      <name val="Times New Roman"/>
      <family val="1"/>
    </font>
    <font>
      <b/>
      <sz val="20"/>
      <color theme="0"/>
      <name val="Times New Roman"/>
      <family val="1"/>
    </font>
    <font>
      <sz val="20"/>
      <color theme="1"/>
      <name val="Times New Roman"/>
      <family val="1"/>
    </font>
    <font>
      <sz val="22"/>
      <color theme="1"/>
      <name val="Times New Roman"/>
      <family val="1"/>
    </font>
    <font>
      <sz val="24"/>
      <color theme="1"/>
      <name val="Times New Roman"/>
      <family val="1"/>
    </font>
    <font>
      <b/>
      <sz val="22"/>
      <color theme="0"/>
      <name val="Times New Roman"/>
      <family val="1"/>
    </font>
    <font>
      <b/>
      <sz val="20"/>
      <color theme="1"/>
      <name val="Calibri"/>
      <family val="2"/>
      <scheme val="minor"/>
    </font>
    <font>
      <b/>
      <sz val="16"/>
      <color theme="0"/>
      <name val="Calibri"/>
      <family val="2"/>
      <scheme val="minor"/>
    </font>
    <font>
      <b/>
      <sz val="16"/>
      <color theme="1"/>
      <name val="Calibri"/>
      <family val="2"/>
      <scheme val="minor"/>
    </font>
    <font>
      <b/>
      <sz val="16"/>
      <name val="Times New Roman"/>
      <family val="1"/>
    </font>
    <font>
      <sz val="15"/>
      <name val="Times New Roman"/>
      <family val="1"/>
    </font>
    <font>
      <b/>
      <sz val="18"/>
      <color theme="1"/>
      <name val="Times New Roman"/>
      <family val="1"/>
    </font>
    <font>
      <sz val="16"/>
      <color theme="1"/>
      <name val="Times New Roman"/>
      <family val="1"/>
    </font>
    <font>
      <b/>
      <sz val="16"/>
      <color theme="1"/>
      <name val="Times New Roman"/>
      <family val="1"/>
    </font>
    <font>
      <sz val="8"/>
      <name val="Arial"/>
      <family val="2"/>
    </font>
    <font>
      <sz val="12"/>
      <color theme="0"/>
      <name val="Times New Roman"/>
      <family val="1"/>
    </font>
    <font>
      <sz val="11"/>
      <color rgb="FFFFC000"/>
      <name val="Times New Roman"/>
      <family val="1"/>
    </font>
    <font>
      <sz val="10"/>
      <name val="Arial"/>
      <family val="2"/>
    </font>
    <font>
      <b/>
      <sz val="12"/>
      <color rgb="FF3366C4"/>
      <name val="Times New Roman"/>
      <family val="1"/>
    </font>
    <font>
      <b/>
      <sz val="10"/>
      <name val="Arial"/>
      <family val="2"/>
    </font>
  </fonts>
  <fills count="13">
    <fill>
      <patternFill patternType="none"/>
    </fill>
    <fill>
      <patternFill patternType="gray125"/>
    </fill>
    <fill>
      <patternFill patternType="solid">
        <fgColor theme="0"/>
        <bgColor indexed="64"/>
      </patternFill>
    </fill>
    <fill>
      <patternFill patternType="solid">
        <fgColor rgb="FF3366C4"/>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4E6B5"/>
        <bgColor indexed="64"/>
      </patternFill>
    </fill>
    <fill>
      <patternFill patternType="solid">
        <fgColor rgb="FF00FF00"/>
        <bgColor indexed="64"/>
      </patternFill>
    </fill>
    <fill>
      <patternFill patternType="solid">
        <fgColor rgb="FF00B050"/>
        <bgColor indexed="64"/>
      </patternFill>
    </fill>
    <fill>
      <patternFill patternType="solid">
        <fgColor theme="5" tint="-0.499984740745262"/>
        <bgColor indexed="64"/>
      </patternFill>
    </fill>
    <fill>
      <patternFill patternType="solid">
        <fgColor theme="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2" fillId="0" borderId="0"/>
    <xf numFmtId="9" fontId="2" fillId="0" borderId="0" applyFont="0" applyFill="0" applyBorder="0" applyAlignment="0" applyProtection="0"/>
    <xf numFmtId="44" fontId="46" fillId="0" borderId="0" applyFont="0" applyFill="0" applyBorder="0" applyAlignment="0" applyProtection="0"/>
  </cellStyleXfs>
  <cellXfs count="235">
    <xf numFmtId="0" fontId="0" fillId="0" borderId="0" xfId="0"/>
    <xf numFmtId="0" fontId="3" fillId="0" borderId="0" xfId="0" applyFont="1" applyAlignment="1">
      <alignment horizontal="center" vertical="center" wrapText="1"/>
    </xf>
    <xf numFmtId="0" fontId="5" fillId="0" borderId="0" xfId="0" applyFont="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justify" vertical="center" wrapText="1"/>
    </xf>
    <xf numFmtId="0" fontId="5" fillId="0" borderId="0" xfId="0" applyFont="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justify" vertical="top" wrapText="1"/>
    </xf>
    <xf numFmtId="0" fontId="8" fillId="0" borderId="1" xfId="0" applyFont="1" applyBorder="1" applyAlignment="1">
      <alignment horizontal="center" vertical="center"/>
    </xf>
    <xf numFmtId="0" fontId="6" fillId="3"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justify" vertical="top" wrapText="1"/>
    </xf>
    <xf numFmtId="0" fontId="8" fillId="0" borderId="5" xfId="0" applyFont="1" applyBorder="1" applyAlignment="1">
      <alignment vertical="center" wrapText="1"/>
    </xf>
    <xf numFmtId="0" fontId="8" fillId="0" borderId="5" xfId="0" applyFont="1" applyBorder="1" applyAlignment="1">
      <alignment horizontal="justify" vertical="top"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10" fillId="0" borderId="14" xfId="0" applyFont="1" applyBorder="1" applyAlignment="1">
      <alignment horizontal="center" vertical="center" wrapText="1"/>
    </xf>
    <xf numFmtId="0" fontId="10" fillId="0" borderId="3"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justify"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justify" vertical="center" wrapText="1"/>
    </xf>
    <xf numFmtId="0" fontId="8" fillId="0" borderId="4" xfId="0" applyFont="1" applyBorder="1" applyAlignment="1">
      <alignment horizontal="left" vertical="center" wrapText="1"/>
    </xf>
    <xf numFmtId="0" fontId="8" fillId="0" borderId="1" xfId="0" applyFont="1" applyBorder="1" applyAlignment="1">
      <alignment horizontal="justify"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justify" vertical="top" wrapText="1"/>
    </xf>
    <xf numFmtId="0" fontId="8" fillId="0" borderId="6" xfId="0" applyFont="1" applyBorder="1" applyAlignment="1">
      <alignment vertical="center" wrapText="1"/>
    </xf>
    <xf numFmtId="0" fontId="8" fillId="0" borderId="8" xfId="0" applyFont="1" applyBorder="1" applyAlignment="1">
      <alignment horizontal="center" vertical="center" wrapText="1"/>
    </xf>
    <xf numFmtId="0" fontId="9" fillId="2" borderId="0" xfId="0" applyFont="1" applyFill="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9" fillId="2" borderId="1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vertical="center" wrapText="1"/>
    </xf>
    <xf numFmtId="0" fontId="8" fillId="0" borderId="3" xfId="0" applyFont="1" applyBorder="1" applyAlignment="1">
      <alignment horizontal="justify" vertical="top" wrapText="1"/>
    </xf>
    <xf numFmtId="0" fontId="8" fillId="0" borderId="11" xfId="0" applyFont="1" applyBorder="1" applyAlignment="1">
      <alignment horizontal="left" vertical="center" wrapText="1"/>
    </xf>
    <xf numFmtId="0" fontId="8" fillId="2" borderId="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0" borderId="14" xfId="0" applyFont="1" applyBorder="1" applyAlignment="1">
      <alignment horizontal="left" vertical="center" wrapText="1"/>
    </xf>
    <xf numFmtId="0" fontId="13" fillId="0" borderId="14" xfId="0" applyFont="1" applyBorder="1" applyAlignment="1">
      <alignment horizontal="left" vertical="center" wrapText="1"/>
    </xf>
    <xf numFmtId="0" fontId="13" fillId="0" borderId="3" xfId="0" applyFont="1" applyBorder="1" applyAlignment="1">
      <alignment horizontal="left" vertical="center" wrapText="1"/>
    </xf>
    <xf numFmtId="0" fontId="12" fillId="2" borderId="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2"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2" fillId="0" borderId="0" xfId="1"/>
    <xf numFmtId="0" fontId="15" fillId="8" borderId="1" xfId="1" applyFont="1" applyFill="1" applyBorder="1" applyAlignment="1">
      <alignment vertical="center" wrapText="1"/>
    </xf>
    <xf numFmtId="0" fontId="13" fillId="3" borderId="1" xfId="1" applyFont="1" applyFill="1" applyBorder="1" applyAlignment="1">
      <alignment horizontal="left" vertical="top" wrapText="1"/>
    </xf>
    <xf numFmtId="0" fontId="16" fillId="8" borderId="1" xfId="1" applyFont="1" applyFill="1" applyBorder="1" applyAlignment="1">
      <alignment vertical="center" wrapText="1"/>
    </xf>
    <xf numFmtId="0" fontId="16" fillId="8" borderId="1" xfId="1" applyFont="1" applyFill="1" applyBorder="1" applyAlignment="1">
      <alignment horizontal="left" vertical="center" wrapText="1"/>
    </xf>
    <xf numFmtId="0" fontId="16" fillId="8" borderId="1" xfId="1" applyFont="1" applyFill="1" applyBorder="1" applyAlignment="1">
      <alignment horizontal="right" vertical="center" wrapText="1"/>
    </xf>
    <xf numFmtId="0" fontId="17" fillId="0" borderId="1" xfId="1" applyFont="1" applyBorder="1" applyAlignment="1">
      <alignment horizontal="center" vertical="center" wrapText="1"/>
    </xf>
    <xf numFmtId="0" fontId="17" fillId="0" borderId="1" xfId="1" applyFont="1" applyBorder="1" applyAlignment="1">
      <alignment vertical="center" wrapText="1"/>
    </xf>
    <xf numFmtId="0" fontId="17" fillId="0" borderId="1" xfId="1" applyFont="1" applyBorder="1" applyAlignment="1">
      <alignment horizontal="justify" vertical="top" wrapText="1"/>
    </xf>
    <xf numFmtId="0" fontId="17" fillId="0" borderId="1" xfId="1" applyFont="1" applyBorder="1" applyAlignment="1">
      <alignment horizontal="left" vertical="center" wrapText="1"/>
    </xf>
    <xf numFmtId="9" fontId="17" fillId="0" borderId="1" xfId="1" applyNumberFormat="1" applyFont="1" applyBorder="1" applyAlignment="1">
      <alignment horizontal="right" vertical="center" wrapText="1"/>
    </xf>
    <xf numFmtId="0" fontId="18" fillId="0" borderId="0" xfId="1" applyFont="1"/>
    <xf numFmtId="0" fontId="19" fillId="0" borderId="1" xfId="1" applyFont="1" applyBorder="1" applyAlignment="1">
      <alignment horizontal="left" vertical="center" wrapText="1"/>
    </xf>
    <xf numFmtId="0" fontId="17" fillId="0" borderId="1" xfId="1" applyFont="1" applyBorder="1" applyAlignment="1">
      <alignment horizontal="center" vertical="center"/>
    </xf>
    <xf numFmtId="0" fontId="17" fillId="0" borderId="1" xfId="1" applyFont="1" applyBorder="1" applyAlignment="1">
      <alignment wrapText="1"/>
    </xf>
    <xf numFmtId="9" fontId="17" fillId="0" borderId="1" xfId="2" applyFont="1" applyBorder="1" applyAlignment="1">
      <alignment horizontal="right" vertical="center" wrapText="1"/>
    </xf>
    <xf numFmtId="0" fontId="17" fillId="0" borderId="1" xfId="1" applyFont="1" applyBorder="1" applyAlignment="1">
      <alignment horizontal="justify" vertical="center" wrapText="1"/>
    </xf>
    <xf numFmtId="0" fontId="19" fillId="0" borderId="1" xfId="1" applyFont="1" applyBorder="1" applyAlignment="1">
      <alignment horizontal="center" vertical="center" wrapText="1"/>
    </xf>
    <xf numFmtId="0" fontId="19" fillId="0" borderId="1" xfId="1" applyFont="1" applyBorder="1" applyAlignment="1">
      <alignment horizontal="justify" vertical="top" wrapText="1"/>
    </xf>
    <xf numFmtId="9" fontId="19" fillId="0" borderId="1" xfId="1" applyNumberFormat="1" applyFont="1" applyBorder="1" applyAlignment="1">
      <alignment horizontal="right" vertical="center" wrapText="1"/>
    </xf>
    <xf numFmtId="0" fontId="19" fillId="0" borderId="1" xfId="1" applyFont="1" applyBorder="1" applyAlignment="1">
      <alignment horizontal="right" vertical="center" wrapText="1"/>
    </xf>
    <xf numFmtId="0" fontId="2" fillId="0" borderId="0" xfId="1" applyAlignment="1">
      <alignment horizontal="left" vertical="center"/>
    </xf>
    <xf numFmtId="0" fontId="2" fillId="0" borderId="0" xfId="1" applyAlignment="1">
      <alignment horizontal="right"/>
    </xf>
    <xf numFmtId="0" fontId="2" fillId="0" borderId="0" xfId="1" applyAlignment="1">
      <alignment horizontal="left"/>
    </xf>
    <xf numFmtId="0" fontId="23" fillId="8"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justify" vertical="center" wrapText="1"/>
    </xf>
    <xf numFmtId="9" fontId="8" fillId="0" borderId="1" xfId="1" applyNumberFormat="1" applyFont="1" applyBorder="1" applyAlignment="1">
      <alignment horizontal="center" vertical="center" wrapText="1"/>
    </xf>
    <xf numFmtId="0" fontId="24" fillId="0" borderId="3" xfId="1" applyFont="1" applyBorder="1" applyAlignment="1">
      <alignment horizontal="left" vertical="center" wrapText="1"/>
    </xf>
    <xf numFmtId="10" fontId="24" fillId="0" borderId="1" xfId="1" applyNumberFormat="1" applyFont="1" applyBorder="1" applyAlignment="1">
      <alignment horizontal="left"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xf>
    <xf numFmtId="0" fontId="24" fillId="0" borderId="1" xfId="1" applyFont="1" applyBorder="1" applyAlignment="1">
      <alignment vertical="center" wrapText="1"/>
    </xf>
    <xf numFmtId="0" fontId="8" fillId="0" borderId="3" xfId="1" applyFont="1" applyBorder="1" applyAlignment="1">
      <alignment horizontal="left" vertical="center" wrapText="1"/>
    </xf>
    <xf numFmtId="0" fontId="25" fillId="0" borderId="1" xfId="1" applyFont="1" applyBorder="1" applyAlignment="1">
      <alignment horizontal="center" vertical="center" wrapText="1"/>
    </xf>
    <xf numFmtId="0" fontId="26" fillId="0" borderId="1" xfId="1" applyFont="1" applyBorder="1" applyAlignment="1">
      <alignment horizontal="center" vertical="center" wrapText="1"/>
    </xf>
    <xf numFmtId="9" fontId="25" fillId="0" borderId="1" xfId="1" applyNumberFormat="1" applyFont="1" applyBorder="1" applyAlignment="1">
      <alignment horizontal="center" vertical="center" wrapText="1"/>
    </xf>
    <xf numFmtId="0" fontId="27" fillId="0" borderId="1" xfId="1" applyFont="1" applyBorder="1" applyAlignment="1">
      <alignment horizontal="left" vertical="center" wrapText="1"/>
    </xf>
    <xf numFmtId="0" fontId="8" fillId="0" borderId="1" xfId="1" applyFont="1" applyBorder="1" applyAlignment="1">
      <alignment horizontal="justify" vertical="top" wrapText="1"/>
    </xf>
    <xf numFmtId="0" fontId="27" fillId="0" borderId="1" xfId="1" applyFont="1" applyBorder="1" applyAlignment="1">
      <alignment vertical="center" wrapText="1"/>
    </xf>
    <xf numFmtId="10" fontId="27" fillId="0" borderId="1" xfId="1" applyNumberFormat="1" applyFont="1" applyBorder="1" applyAlignment="1">
      <alignment horizontal="left" vertical="center" wrapText="1"/>
    </xf>
    <xf numFmtId="9" fontId="27" fillId="0" borderId="1" xfId="1" applyNumberFormat="1" applyFont="1" applyBorder="1" applyAlignment="1">
      <alignment horizontal="center" vertical="center" wrapText="1"/>
    </xf>
    <xf numFmtId="10" fontId="25" fillId="0" borderId="1" xfId="1" applyNumberFormat="1" applyFont="1" applyBorder="1" applyAlignment="1">
      <alignment horizontal="center" vertical="center" wrapText="1"/>
    </xf>
    <xf numFmtId="9" fontId="27" fillId="0" borderId="1" xfId="1" applyNumberFormat="1" applyFont="1" applyBorder="1" applyAlignment="1">
      <alignment horizontal="left" vertical="center" wrapText="1"/>
    </xf>
    <xf numFmtId="0" fontId="8" fillId="0" borderId="1" xfId="1" applyFont="1" applyBorder="1" applyAlignment="1">
      <alignment horizontal="left" vertical="top" wrapText="1"/>
    </xf>
    <xf numFmtId="9" fontId="8" fillId="0" borderId="1" xfId="1" applyNumberFormat="1" applyFont="1" applyBorder="1" applyAlignment="1">
      <alignment horizontal="left" vertical="center" wrapText="1"/>
    </xf>
    <xf numFmtId="0" fontId="14" fillId="0" borderId="0" xfId="1" applyFont="1" applyAlignment="1">
      <alignment horizontal="center"/>
    </xf>
    <xf numFmtId="0" fontId="14" fillId="0" borderId="1" xfId="1" applyFont="1" applyBorder="1" applyAlignment="1">
      <alignment horizontal="center"/>
    </xf>
    <xf numFmtId="9" fontId="2" fillId="0" borderId="0" xfId="1" applyNumberFormat="1" applyAlignment="1">
      <alignment horizontal="center" vertical="center"/>
    </xf>
    <xf numFmtId="9" fontId="28" fillId="9" borderId="1" xfId="1" applyNumberFormat="1" applyFont="1" applyFill="1" applyBorder="1" applyAlignment="1">
      <alignment horizontal="center" vertical="center"/>
    </xf>
    <xf numFmtId="0" fontId="28" fillId="0" borderId="1" xfId="1" applyFont="1" applyBorder="1" applyAlignment="1">
      <alignment horizontal="left" vertical="center" wrapText="1"/>
    </xf>
    <xf numFmtId="0" fontId="28" fillId="0" borderId="0" xfId="1" applyFont="1" applyAlignment="1">
      <alignment horizontal="left" vertical="center" wrapText="1"/>
    </xf>
    <xf numFmtId="0" fontId="28" fillId="0" borderId="1" xfId="1" applyFont="1" applyBorder="1" applyAlignment="1">
      <alignment horizontal="left"/>
    </xf>
    <xf numFmtId="9" fontId="2" fillId="0" borderId="1" xfId="1" applyNumberFormat="1" applyBorder="1" applyAlignment="1">
      <alignment horizontal="center" vertical="center" wrapText="1"/>
    </xf>
    <xf numFmtId="0" fontId="2" fillId="0" borderId="1" xfId="1" applyBorder="1" applyAlignment="1">
      <alignment vertical="center" wrapText="1"/>
    </xf>
    <xf numFmtId="9" fontId="28" fillId="10" borderId="1" xfId="1" applyNumberFormat="1" applyFont="1" applyFill="1" applyBorder="1" applyAlignment="1">
      <alignment horizontal="center" vertical="center"/>
    </xf>
    <xf numFmtId="0" fontId="28" fillId="0" borderId="1" xfId="1" applyFont="1" applyBorder="1" applyAlignment="1">
      <alignment horizontal="left" wrapText="1"/>
    </xf>
    <xf numFmtId="0" fontId="28" fillId="0" borderId="0" xfId="1" applyFont="1" applyAlignment="1">
      <alignment horizontal="left"/>
    </xf>
    <xf numFmtId="9" fontId="28" fillId="6" borderId="1" xfId="1" applyNumberFormat="1" applyFont="1" applyFill="1" applyBorder="1" applyAlignment="1">
      <alignment horizontal="center" vertical="center"/>
    </xf>
    <xf numFmtId="0" fontId="28" fillId="0" borderId="0" xfId="1" applyFont="1" applyAlignment="1">
      <alignment horizontal="left" wrapText="1"/>
    </xf>
    <xf numFmtId="0" fontId="2" fillId="0" borderId="1" xfId="1" applyBorder="1" applyAlignment="1">
      <alignment wrapText="1"/>
    </xf>
    <xf numFmtId="9" fontId="28" fillId="5" borderId="1" xfId="1" applyNumberFormat="1" applyFont="1" applyFill="1" applyBorder="1" applyAlignment="1">
      <alignment horizontal="center" vertical="center"/>
    </xf>
    <xf numFmtId="9" fontId="29" fillId="4" borderId="1" xfId="1" applyNumberFormat="1" applyFont="1" applyFill="1" applyBorder="1" applyAlignment="1">
      <alignment horizontal="center" vertical="center"/>
    </xf>
    <xf numFmtId="0" fontId="2" fillId="0" borderId="1" xfId="1" applyBorder="1" applyAlignment="1">
      <alignment horizontal="center" vertical="center" wrapText="1"/>
    </xf>
    <xf numFmtId="0" fontId="30" fillId="11" borderId="1" xfId="1" applyFont="1" applyFill="1" applyBorder="1" applyAlignment="1">
      <alignment horizontal="center"/>
    </xf>
    <xf numFmtId="0" fontId="30" fillId="11" borderId="1" xfId="1" applyFont="1" applyFill="1" applyBorder="1"/>
    <xf numFmtId="0" fontId="31" fillId="0" borderId="1" xfId="1" applyFont="1" applyBorder="1" applyAlignment="1">
      <alignment horizontal="center" vertical="center" wrapText="1"/>
    </xf>
    <xf numFmtId="0" fontId="33" fillId="0" borderId="1" xfId="1" applyFont="1" applyBorder="1" applyAlignment="1">
      <alignment vertical="center" wrapText="1"/>
    </xf>
    <xf numFmtId="9" fontId="31" fillId="0" borderId="1" xfId="1" applyNumberFormat="1" applyFont="1" applyBorder="1" applyAlignment="1">
      <alignment horizontal="center" vertical="center" wrapText="1"/>
    </xf>
    <xf numFmtId="0" fontId="34" fillId="11" borderId="1" xfId="1" applyFont="1" applyFill="1" applyBorder="1" applyAlignment="1">
      <alignment horizontal="center"/>
    </xf>
    <xf numFmtId="0" fontId="34" fillId="11" borderId="1" xfId="1" applyFont="1" applyFill="1" applyBorder="1"/>
    <xf numFmtId="9" fontId="31" fillId="0" borderId="1" xfId="1" applyNumberFormat="1" applyFont="1" applyBorder="1" applyAlignment="1">
      <alignment horizontal="right" vertical="center" wrapText="1" indent="1"/>
    </xf>
    <xf numFmtId="0" fontId="31" fillId="0" borderId="1" xfId="1" applyFont="1" applyBorder="1" applyAlignment="1">
      <alignment horizontal="right" vertical="center" wrapText="1" indent="1"/>
    </xf>
    <xf numFmtId="0" fontId="2" fillId="0" borderId="0" xfId="1" applyAlignment="1">
      <alignment horizontal="center" vertical="center"/>
    </xf>
    <xf numFmtId="0" fontId="11" fillId="0" borderId="1" xfId="1" applyFont="1" applyBorder="1" applyAlignment="1">
      <alignment horizontal="center" vertical="center"/>
    </xf>
    <xf numFmtId="0" fontId="14" fillId="0" borderId="1" xfId="1" applyFont="1" applyBorder="1" applyAlignment="1">
      <alignment horizontal="center" vertical="center"/>
    </xf>
    <xf numFmtId="9" fontId="8" fillId="0" borderId="1" xfId="1" applyNumberFormat="1" applyFont="1" applyBorder="1" applyAlignment="1">
      <alignment horizontal="center" vertical="center"/>
    </xf>
    <xf numFmtId="9" fontId="2" fillId="0" borderId="1" xfId="1" applyNumberFormat="1" applyBorder="1" applyAlignment="1">
      <alignment horizontal="center" vertical="center"/>
    </xf>
    <xf numFmtId="9" fontId="8" fillId="0" borderId="0" xfId="1" applyNumberFormat="1" applyFont="1" applyAlignment="1">
      <alignment horizontal="center"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12" borderId="0" xfId="1" applyFill="1" applyAlignment="1">
      <alignment horizontal="center" vertical="center"/>
    </xf>
    <xf numFmtId="0" fontId="2" fillId="4" borderId="0" xfId="1" applyFill="1" applyAlignment="1">
      <alignment horizontal="center" vertical="center"/>
    </xf>
    <xf numFmtId="0" fontId="2" fillId="6" borderId="0" xfId="1" applyFill="1" applyAlignment="1">
      <alignment horizontal="center" vertical="center"/>
    </xf>
    <xf numFmtId="0" fontId="2" fillId="7" borderId="0" xfId="1" applyFill="1" applyAlignment="1">
      <alignment horizontal="center" vertical="center"/>
    </xf>
    <xf numFmtId="0" fontId="28" fillId="0" borderId="0" xfId="1" applyFont="1" applyAlignment="1">
      <alignment horizontal="center"/>
    </xf>
    <xf numFmtId="0" fontId="28" fillId="0" borderId="0" xfId="1" applyFont="1" applyAlignment="1">
      <alignment horizontal="center" wrapText="1"/>
    </xf>
    <xf numFmtId="0" fontId="2" fillId="0" borderId="11" xfId="1" applyBorder="1" applyAlignment="1">
      <alignment horizontal="center" vertical="center"/>
    </xf>
    <xf numFmtId="0" fontId="2" fillId="0" borderId="12" xfId="1" applyBorder="1" applyAlignment="1">
      <alignment horizontal="center" vertical="center"/>
    </xf>
    <xf numFmtId="9" fontId="2" fillId="0" borderId="12" xfId="1" applyNumberFormat="1" applyBorder="1" applyAlignment="1">
      <alignment horizontal="center" vertical="center"/>
    </xf>
    <xf numFmtId="0" fontId="2" fillId="0" borderId="13" xfId="1" applyBorder="1" applyAlignment="1">
      <alignment horizontal="center" vertical="center"/>
    </xf>
    <xf numFmtId="9" fontId="11" fillId="0" borderId="1" xfId="1" applyNumberFormat="1" applyFont="1" applyBorder="1" applyAlignment="1">
      <alignment horizontal="center" vertical="center"/>
    </xf>
    <xf numFmtId="9" fontId="36" fillId="4" borderId="0" xfId="1" applyNumberFormat="1" applyFont="1" applyFill="1" applyAlignment="1">
      <alignment horizontal="center" vertical="center"/>
    </xf>
    <xf numFmtId="0" fontId="37" fillId="5" borderId="0" xfId="1" applyFont="1" applyFill="1" applyAlignment="1">
      <alignment horizontal="center" vertical="center"/>
    </xf>
    <xf numFmtId="0" fontId="37" fillId="6" borderId="0" xfId="1" applyFont="1" applyFill="1" applyAlignment="1">
      <alignment horizontal="center" vertical="center"/>
    </xf>
    <xf numFmtId="0" fontId="37" fillId="7" borderId="0" xfId="1" applyFont="1" applyFill="1" applyAlignment="1">
      <alignment horizontal="center" vertical="center"/>
    </xf>
    <xf numFmtId="49" fontId="39" fillId="0" borderId="1" xfId="0" applyNumberFormat="1" applyFont="1" applyBorder="1" applyAlignment="1">
      <alignment horizontal="center" vertical="center"/>
    </xf>
    <xf numFmtId="14" fontId="39" fillId="0" borderId="1" xfId="0" applyNumberFormat="1" applyFont="1" applyBorder="1" applyAlignment="1">
      <alignment horizontal="center" vertical="center" wrapText="1"/>
    </xf>
    <xf numFmtId="0" fontId="8" fillId="0" borderId="1" xfId="0" applyFont="1" applyBorder="1" applyAlignment="1">
      <alignment horizontal="left" vertical="center"/>
    </xf>
    <xf numFmtId="0" fontId="39" fillId="0" borderId="0" xfId="0" applyFont="1" applyAlignment="1">
      <alignment vertical="center"/>
    </xf>
    <xf numFmtId="0" fontId="38" fillId="0" borderId="0" xfId="0" applyFont="1" applyAlignment="1">
      <alignment vertical="center"/>
    </xf>
    <xf numFmtId="0" fontId="44" fillId="2" borderId="3" xfId="0" applyFont="1" applyFill="1" applyBorder="1" applyAlignment="1">
      <alignment horizontal="center" vertical="center" wrapText="1"/>
    </xf>
    <xf numFmtId="9" fontId="8" fillId="0" borderId="1" xfId="0" applyNumberFormat="1"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vertical="center" wrapText="1"/>
    </xf>
    <xf numFmtId="0" fontId="12" fillId="0" borderId="3" xfId="0" applyFont="1" applyBorder="1" applyAlignment="1">
      <alignment horizontal="justify" vertical="top" wrapText="1"/>
    </xf>
    <xf numFmtId="164" fontId="25" fillId="0" borderId="1" xfId="1" applyNumberFormat="1" applyFont="1" applyBorder="1" applyAlignment="1">
      <alignment horizontal="center" vertical="center" wrapText="1"/>
    </xf>
    <xf numFmtId="9" fontId="24" fillId="0" borderId="3" xfId="1" applyNumberFormat="1"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9" fontId="17" fillId="0" borderId="1" xfId="0" applyNumberFormat="1" applyFont="1" applyBorder="1" applyAlignment="1">
      <alignment horizontal="right" vertical="center" wrapText="1"/>
    </xf>
    <xf numFmtId="0" fontId="0" fillId="0" borderId="0" xfId="0" pivotButton="1"/>
    <xf numFmtId="0" fontId="0" fillId="0" borderId="0" xfId="0" applyAlignment="1">
      <alignment horizontal="left"/>
    </xf>
    <xf numFmtId="0" fontId="13" fillId="0" borderId="10" xfId="0" applyFont="1" applyBorder="1" applyAlignment="1">
      <alignment horizontal="left" vertical="center" wrapText="1"/>
    </xf>
    <xf numFmtId="0" fontId="13" fillId="0" borderId="13" xfId="0" applyFont="1" applyBorder="1" applyAlignment="1">
      <alignment horizontal="left" vertical="center" wrapText="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5" fillId="0" borderId="14" xfId="0" applyFont="1" applyBorder="1" applyAlignment="1">
      <alignment horizontal="left" vertical="center" wrapText="1"/>
    </xf>
    <xf numFmtId="0" fontId="45" fillId="0" borderId="3" xfId="0" applyFont="1" applyBorder="1" applyAlignment="1">
      <alignment horizontal="left" vertical="center" wrapText="1"/>
    </xf>
    <xf numFmtId="9" fontId="8" fillId="0" borderId="1" xfId="1" applyNumberFormat="1" applyFont="1" applyBorder="1" applyAlignment="1">
      <alignment vertical="center" wrapText="1"/>
    </xf>
    <xf numFmtId="0" fontId="8" fillId="0" borderId="8" xfId="0" applyFont="1" applyBorder="1" applyAlignment="1">
      <alignment vertical="top" wrapText="1"/>
    </xf>
    <xf numFmtId="0" fontId="8" fillId="0" borderId="5" xfId="0" applyFont="1" applyBorder="1" applyAlignment="1">
      <alignment vertical="top" wrapText="1"/>
    </xf>
    <xf numFmtId="0" fontId="0" fillId="0" borderId="0" xfId="0" applyAlignment="1">
      <alignment horizontal="left" indent="1"/>
    </xf>
    <xf numFmtId="0" fontId="0" fillId="0" borderId="0" xfId="0" pivotButton="1" applyAlignment="1">
      <alignment wrapText="1"/>
    </xf>
    <xf numFmtId="0" fontId="0" fillId="0" borderId="0" xfId="0" applyAlignment="1">
      <alignment horizontal="left" wrapText="1"/>
    </xf>
    <xf numFmtId="0" fontId="0" fillId="0" borderId="0" xfId="0" applyAlignment="1">
      <alignment wrapText="1"/>
    </xf>
    <xf numFmtId="0" fontId="1" fillId="0" borderId="0" xfId="1" applyFont="1"/>
    <xf numFmtId="49" fontId="17" fillId="0" borderId="1" xfId="0" applyNumberFormat="1" applyFont="1" applyBorder="1" applyAlignment="1">
      <alignment horizontal="center" vertical="center" wrapText="1"/>
    </xf>
    <xf numFmtId="44" fontId="2" fillId="0" borderId="0" xfId="3" applyFont="1" applyAlignment="1">
      <alignment horizontal="left" vertical="center"/>
    </xf>
    <xf numFmtId="49" fontId="17" fillId="0" borderId="1" xfId="0" applyNumberFormat="1" applyFont="1" applyBorder="1" applyAlignment="1">
      <alignment horizontal="left" vertical="center" wrapText="1"/>
    </xf>
    <xf numFmtId="0" fontId="11" fillId="0" borderId="1" xfId="1" applyFont="1" applyBorder="1" applyAlignment="1">
      <alignment horizontal="left" vertical="center" wrapText="1"/>
    </xf>
    <xf numFmtId="0" fontId="47" fillId="3" borderId="3" xfId="0" applyFont="1" applyFill="1" applyBorder="1" applyAlignment="1">
      <alignment horizontal="center" vertical="center" wrapText="1"/>
    </xf>
    <xf numFmtId="0" fontId="48" fillId="0" borderId="0" xfId="0" applyFont="1"/>
    <xf numFmtId="0" fontId="17" fillId="0" borderId="14" xfId="1" applyFont="1" applyFill="1" applyBorder="1" applyAlignment="1">
      <alignment horizontal="left" vertical="center" wrapText="1"/>
    </xf>
    <xf numFmtId="0" fontId="9" fillId="0" borderId="5" xfId="0" applyFont="1" applyBorder="1" applyAlignment="1">
      <alignment horizontal="justify" vertical="top" wrapText="1"/>
    </xf>
    <xf numFmtId="0" fontId="9" fillId="0" borderId="14" xfId="0" applyFont="1" applyBorder="1" applyAlignment="1">
      <alignment horizontal="justify" vertical="top" wrapText="1"/>
    </xf>
    <xf numFmtId="0" fontId="0" fillId="0" borderId="1" xfId="0" applyBorder="1" applyAlignment="1">
      <alignment horizontal="center"/>
    </xf>
    <xf numFmtId="0" fontId="38" fillId="0" borderId="4" xfId="0" applyFont="1" applyBorder="1" applyAlignment="1">
      <alignment horizontal="center" vertical="center"/>
    </xf>
    <xf numFmtId="0" fontId="38" fillId="0" borderId="15" xfId="0" applyFont="1" applyBorder="1" applyAlignment="1">
      <alignment horizontal="center" vertical="center"/>
    </xf>
    <xf numFmtId="0" fontId="38" fillId="0" borderId="2"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39" fillId="0" borderId="4" xfId="0" applyFont="1" applyBorder="1" applyAlignment="1">
      <alignment horizontal="center" vertical="center"/>
    </xf>
    <xf numFmtId="0" fontId="39" fillId="0" borderId="2" xfId="0" applyFont="1" applyBorder="1" applyAlignment="1">
      <alignment horizontal="center" vertical="center"/>
    </xf>
    <xf numFmtId="0" fontId="40" fillId="0" borderId="1" xfId="0" applyFont="1" applyBorder="1" applyAlignment="1">
      <alignment horizont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0" xfId="0" applyFont="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8" fillId="0" borderId="1" xfId="0" applyFont="1" applyBorder="1" applyAlignment="1">
      <alignment horizontal="center"/>
    </xf>
    <xf numFmtId="49" fontId="8" fillId="0" borderId="1" xfId="0" applyNumberFormat="1" applyFont="1" applyBorder="1" applyAlignment="1">
      <alignment horizontal="center"/>
    </xf>
    <xf numFmtId="14" fontId="8" fillId="0" borderId="1" xfId="0" applyNumberFormat="1" applyFont="1" applyBorder="1" applyAlignment="1">
      <alignment horizontal="center"/>
    </xf>
    <xf numFmtId="0" fontId="23" fillId="8" borderId="5" xfId="1" applyFont="1" applyFill="1" applyBorder="1" applyAlignment="1">
      <alignment horizontal="center" vertical="center" wrapText="1"/>
    </xf>
    <xf numFmtId="0" fontId="23" fillId="8" borderId="3" xfId="1" applyFont="1" applyFill="1" applyBorder="1" applyAlignment="1">
      <alignment horizontal="center" vertical="center" wrapText="1"/>
    </xf>
    <xf numFmtId="0" fontId="23" fillId="8" borderId="1" xfId="1" applyFont="1" applyFill="1" applyBorder="1" applyAlignment="1">
      <alignment horizontal="center" vertical="center" wrapText="1"/>
    </xf>
    <xf numFmtId="0" fontId="23" fillId="8" borderId="1" xfId="1" applyFont="1" applyFill="1" applyBorder="1" applyAlignment="1">
      <alignment vertical="center" wrapText="1"/>
    </xf>
    <xf numFmtId="0" fontId="42" fillId="0" borderId="1" xfId="0" applyFont="1" applyBorder="1" applyAlignment="1">
      <alignment horizontal="center"/>
    </xf>
    <xf numFmtId="0" fontId="14" fillId="0" borderId="11" xfId="1" applyFont="1" applyBorder="1" applyAlignment="1">
      <alignment horizontal="center"/>
    </xf>
    <xf numFmtId="0" fontId="14" fillId="0" borderId="12" xfId="1" applyFont="1" applyBorder="1" applyAlignment="1">
      <alignment horizontal="center"/>
    </xf>
    <xf numFmtId="0" fontId="14" fillId="0" borderId="1" xfId="1" applyFont="1" applyBorder="1" applyAlignment="1">
      <alignment horizontal="center"/>
    </xf>
    <xf numFmtId="0" fontId="30" fillId="11" borderId="1" xfId="1" applyFont="1" applyFill="1" applyBorder="1" applyAlignment="1">
      <alignment horizontal="center"/>
    </xf>
    <xf numFmtId="0" fontId="31" fillId="0" borderId="1" xfId="1" applyFont="1" applyBorder="1" applyAlignment="1">
      <alignment horizontal="center" vertical="center" textRotation="255" wrapText="1"/>
    </xf>
    <xf numFmtId="0" fontId="32" fillId="0" borderId="1" xfId="1" applyFont="1" applyBorder="1" applyAlignment="1">
      <alignment horizontal="center" vertical="center" textRotation="90" wrapText="1"/>
    </xf>
    <xf numFmtId="0" fontId="34" fillId="11" borderId="1" xfId="1" applyFont="1" applyFill="1" applyBorder="1" applyAlignment="1">
      <alignment horizontal="center"/>
    </xf>
    <xf numFmtId="0" fontId="2" fillId="0" borderId="9" xfId="1" applyBorder="1" applyAlignment="1">
      <alignment horizontal="center" vertical="center"/>
    </xf>
    <xf numFmtId="0" fontId="2" fillId="0" borderId="0" xfId="1" applyAlignment="1">
      <alignment horizontal="center" vertical="center"/>
    </xf>
    <xf numFmtId="0" fontId="35" fillId="0" borderId="4" xfId="1" applyFont="1" applyBorder="1" applyAlignment="1">
      <alignment horizontal="center" vertical="center"/>
    </xf>
    <xf numFmtId="0" fontId="35" fillId="0" borderId="15" xfId="1" applyFont="1" applyBorder="1" applyAlignment="1">
      <alignment horizontal="center" vertical="center"/>
    </xf>
    <xf numFmtId="0" fontId="35" fillId="0" borderId="2" xfId="1" applyFont="1" applyBorder="1" applyAlignment="1">
      <alignment horizontal="center" vertical="center"/>
    </xf>
  </cellXfs>
  <cellStyles count="4">
    <cellStyle name="Moneda" xfId="3" builtinId="4"/>
    <cellStyle name="Normal" xfId="0" builtinId="0"/>
    <cellStyle name="Normal 2" xfId="1"/>
    <cellStyle name="Porcentaje 2" xfId="2"/>
  </cellStyles>
  <dxfs count="27">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color theme="0"/>
      </font>
      <fill>
        <patternFill>
          <bgColor rgb="FFFF0000"/>
        </patternFill>
      </fill>
    </dxf>
    <dxf>
      <fill>
        <patternFill>
          <bgColor rgb="FFFFFF00"/>
        </patternFill>
      </fill>
    </dxf>
    <dxf>
      <fill>
        <patternFill>
          <bgColor rgb="FFFFC000"/>
        </patternFill>
      </fill>
    </dxf>
    <dxf>
      <fill>
        <patternFill>
          <bgColor rgb="FF33CC33"/>
        </patternFill>
      </fill>
    </dxf>
    <dxf>
      <font>
        <color theme="0"/>
      </font>
      <fill>
        <patternFill>
          <bgColor rgb="FFFF0000"/>
        </patternFill>
      </fill>
    </dxf>
    <dxf>
      <fill>
        <patternFill>
          <bgColor rgb="FFFFFF00"/>
        </patternFill>
      </fill>
    </dxf>
    <dxf>
      <fill>
        <patternFill>
          <bgColor rgb="FFFFC000"/>
        </patternFill>
      </fill>
    </dxf>
    <dxf>
      <fill>
        <patternFill>
          <bgColor rgb="FF33CC33"/>
        </patternFill>
      </fill>
    </dxf>
    <dxf>
      <font>
        <color theme="0"/>
      </font>
      <fill>
        <patternFill>
          <bgColor rgb="FFFF0000"/>
        </patternFill>
      </fill>
    </dxf>
    <dxf>
      <fill>
        <patternFill>
          <bgColor rgb="FFFFFF00"/>
        </patternFill>
      </fill>
    </dxf>
    <dxf>
      <fill>
        <patternFill>
          <bgColor rgb="FFFFC000"/>
        </patternFill>
      </fill>
    </dxf>
    <dxf>
      <fill>
        <patternFill>
          <bgColor rgb="FF33CC33"/>
        </patternFill>
      </fill>
    </dxf>
  </dxfs>
  <tableStyles count="0" defaultTableStyle="TableStyleMedium2" defaultPivotStyle="PivotStyleLight16"/>
  <colors>
    <mruColors>
      <color rgb="FF3366C4"/>
      <color rgb="FF33CC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80126224611177"/>
          <c:y val="5.6938157347126463E-2"/>
          <c:w val="0.79299298966051912"/>
          <c:h val="0.81933307516888254"/>
        </c:manualLayout>
      </c:layout>
      <c:scatterChart>
        <c:scatterStyle val="lineMarker"/>
        <c:varyColors val="0"/>
        <c:ser>
          <c:idx val="0"/>
          <c:order val="0"/>
          <c:tx>
            <c:strRef>
              <c:f>'Anexo 5. Z.R'!$B$4</c:f>
              <c:strCache>
                <c:ptCount val="1"/>
                <c:pt idx="0">
                  <c:v>PROBABILIDAD</c:v>
                </c:pt>
              </c:strCache>
            </c:strRef>
          </c:tx>
          <c:spPr>
            <a:ln w="28575" cap="rnd">
              <a:solidFill>
                <a:schemeClr val="accent1"/>
              </a:solidFill>
              <a:round/>
            </a:ln>
            <a:effectLst/>
          </c:spPr>
          <c:marker>
            <c:symbol val="circle"/>
            <c:size val="5"/>
            <c:spPr>
              <a:solidFill>
                <a:schemeClr val="tx1"/>
              </a:solidFill>
              <a:ln w="63500">
                <a:solidFill>
                  <a:schemeClr val="tx1"/>
                </a:solidFill>
              </a:ln>
              <a:effectLst/>
            </c:spPr>
          </c:marker>
          <c:dLbls>
            <c:dLbl>
              <c:idx val="0"/>
              <c:tx>
                <c:rich>
                  <a:bodyPr/>
                  <a:lstStyle/>
                  <a:p>
                    <a:fld id="{8E739ABF-0ABE-41C6-B66F-69CDB98A9D60}" type="CELLRANGE">
                      <a:rPr lang="en-US"/>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70E-4895-A5B3-BD1618E56293}"/>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0E-4895-A5B3-BD1618E56293}"/>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0E-4895-A5B3-BD1618E56293}"/>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0E-4895-A5B3-BD1618E56293}"/>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0E-4895-A5B3-BD1618E56293}"/>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0E-4895-A5B3-BD1618E56293}"/>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CO"/>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'Anexo 5. Z.R'!$C$5:$H$5</c:f>
              <c:numCache>
                <c:formatCode>0%</c:formatCode>
                <c:ptCount val="6"/>
                <c:pt idx="0">
                  <c:v>0.8</c:v>
                </c:pt>
                <c:pt idx="1">
                  <c:v>0.48</c:v>
                </c:pt>
                <c:pt idx="2">
                  <c:v>0.24</c:v>
                </c:pt>
              </c:numCache>
            </c:numRef>
          </c:xVal>
          <c:yVal>
            <c:numRef>
              <c:f>'Anexo 5. Z.R'!$C$4:$H$4</c:f>
              <c:numCache>
                <c:formatCode>0%</c:formatCode>
                <c:ptCount val="6"/>
                <c:pt idx="0">
                  <c:v>0.6</c:v>
                </c:pt>
                <c:pt idx="1">
                  <c:v>0.6</c:v>
                </c:pt>
                <c:pt idx="2">
                  <c:v>0.6</c:v>
                </c:pt>
              </c:numCache>
            </c:numRef>
          </c:yVal>
          <c:smooth val="0"/>
          <c:extLst>
            <c:ext xmlns:c15="http://schemas.microsoft.com/office/drawing/2012/chart" uri="{02D57815-91ED-43cb-92C2-25804820EDAC}">
              <c15:datalabelsRange>
                <c15:f>'Anexo 5. Z.R'!$C$3:$G$3</c15:f>
                <c15:dlblRangeCache>
                  <c:ptCount val="5"/>
                  <c:pt idx="0">
                    <c:v>Po</c:v>
                  </c:pt>
                  <c:pt idx="1">
                    <c:v>C1</c:v>
                  </c:pt>
                  <c:pt idx="2">
                    <c:v>C2</c:v>
                  </c:pt>
                  <c:pt idx="3">
                    <c:v>C3</c:v>
                  </c:pt>
                  <c:pt idx="4">
                    <c:v>C4</c:v>
                  </c:pt>
                </c15:dlblRangeCache>
              </c15:datalabelsRange>
            </c:ext>
            <c:ext xmlns:c16="http://schemas.microsoft.com/office/drawing/2014/chart" uri="{C3380CC4-5D6E-409C-BE32-E72D297353CC}">
              <c16:uniqueId val="{00000006-A70E-4895-A5B3-BD1618E56293}"/>
            </c:ext>
          </c:extLst>
        </c:ser>
        <c:dLbls>
          <c:showLegendKey val="0"/>
          <c:showVal val="0"/>
          <c:showCatName val="0"/>
          <c:showSerName val="0"/>
          <c:showPercent val="0"/>
          <c:showBubbleSize val="0"/>
        </c:dLbls>
        <c:axId val="1316059695"/>
        <c:axId val="1316070927"/>
      </c:scatterChart>
      <c:valAx>
        <c:axId val="1316059695"/>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s-CO"/>
          </a:p>
        </c:txPr>
        <c:crossAx val="1316070927"/>
        <c:crosses val="autoZero"/>
        <c:crossBetween val="midCat"/>
      </c:valAx>
      <c:valAx>
        <c:axId val="131607092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s-CO"/>
          </a:p>
        </c:txPr>
        <c:crossAx val="1316059695"/>
        <c:crosses val="autoZero"/>
        <c:crossBetween val="midCat"/>
        <c:minorUnit val="0.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56028</xdr:colOff>
      <xdr:row>1</xdr:row>
      <xdr:rowOff>153381</xdr:rowOff>
    </xdr:from>
    <xdr:to>
      <xdr:col>2</xdr:col>
      <xdr:colOff>976947</xdr:colOff>
      <xdr:row>4</xdr:row>
      <xdr:rowOff>142875</xdr:rowOff>
    </xdr:to>
    <xdr:pic>
      <xdr:nvPicPr>
        <xdr:cNvPr id="3" name="Imagen 2" descr="C:\Users\contratacion1\Downloads\Logo 3 ESE RS Soacha (1).png">
          <a:extLst>
            <a:ext uri="{FF2B5EF4-FFF2-40B4-BE49-F238E27FC236}">
              <a16:creationId xmlns:a16="http://schemas.microsoft.com/office/drawing/2014/main" id="{0BC1C2BD-6E5A-4E12-A1F6-BD8665030C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28" y="153381"/>
          <a:ext cx="2604247" cy="80864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178592</xdr:colOff>
      <xdr:row>0</xdr:row>
      <xdr:rowOff>59532</xdr:rowOff>
    </xdr:from>
    <xdr:to>
      <xdr:col>2</xdr:col>
      <xdr:colOff>750092</xdr:colOff>
      <xdr:row>3</xdr:row>
      <xdr:rowOff>138112</xdr:rowOff>
    </xdr:to>
    <xdr:pic>
      <xdr:nvPicPr>
        <xdr:cNvPr id="2" name="Imagen 1" descr="C:\Users\contratacion1\Downloads\Logo 3 ESE RS Soacha (1).png">
          <a:extLst>
            <a:ext uri="{FF2B5EF4-FFF2-40B4-BE49-F238E27FC236}">
              <a16:creationId xmlns:a16="http://schemas.microsoft.com/office/drawing/2014/main" id="{F6B91844-5705-400D-9682-A1EBBDAD67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2" y="59532"/>
          <a:ext cx="2219325" cy="67865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165100</xdr:colOff>
      <xdr:row>0</xdr:row>
      <xdr:rowOff>50800</xdr:rowOff>
    </xdr:from>
    <xdr:to>
      <xdr:col>1</xdr:col>
      <xdr:colOff>2391569</xdr:colOff>
      <xdr:row>3</xdr:row>
      <xdr:rowOff>161130</xdr:rowOff>
    </xdr:to>
    <xdr:pic>
      <xdr:nvPicPr>
        <xdr:cNvPr id="2" name="Imagen 1" descr="C:\Users\contratacion1\Downloads\Logo 3 ESE RS Soacha (1).png">
          <a:extLst>
            <a:ext uri="{FF2B5EF4-FFF2-40B4-BE49-F238E27FC236}">
              <a16:creationId xmlns:a16="http://schemas.microsoft.com/office/drawing/2014/main" id="{D8F9ED55-8165-450D-9938-C96F77EF76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175" y="50800"/>
          <a:ext cx="2226469" cy="68183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510268</xdr:colOff>
      <xdr:row>2</xdr:row>
      <xdr:rowOff>0</xdr:rowOff>
    </xdr:from>
    <xdr:to>
      <xdr:col>15</xdr:col>
      <xdr:colOff>285751</xdr:colOff>
      <xdr:row>8</xdr:row>
      <xdr:rowOff>721179</xdr:rowOff>
    </xdr:to>
    <xdr:graphicFrame macro="">
      <xdr:nvGraphicFramePr>
        <xdr:cNvPr id="2" name="Gráfico 1">
          <a:extLst>
            <a:ext uri="{FF2B5EF4-FFF2-40B4-BE49-F238E27FC236}">
              <a16:creationId xmlns:a16="http://schemas.microsoft.com/office/drawing/2014/main" id="{BB78FB63-6432-4D34-947E-BC1C7D42D3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eferente Planeacion" refreshedDate="45315.489348495372" createdVersion="8" refreshedVersion="6" minRefreshableVersion="3" recordCount="85">
  <cacheSource type="worksheet">
    <worksheetSource ref="A6:P89" sheet="3. Matriz de Riesgos"/>
  </cacheSource>
  <cacheFields count="16">
    <cacheField name="Item" numFmtId="0">
      <sharedItems containsString="0" containsBlank="1" containsNumber="1" containsInteger="1" minValue="1" maxValue="54"/>
    </cacheField>
    <cacheField name="Proceso" numFmtId="0">
      <sharedItems/>
    </cacheField>
    <cacheField name="Dependencia" numFmtId="0">
      <sharedItems count="43">
        <s v="Seguridad y Salud Ocupacional"/>
        <s v="Almacén"/>
        <s v="Archivo"/>
        <s v="SUH"/>
        <s v="Seguridad del Paciente"/>
        <s v="Calidad"/>
        <s v="Estadística"/>
        <s v="SIAU"/>
        <s v="SUA"/>
        <s v="Control Documental"/>
        <s v="Odontología"/>
        <s v="Cartera"/>
        <s v="Sedes"/>
        <s v="Costos"/>
        <s v="Docencia"/>
        <s v="Gestión de Enfermería"/>
        <s v="Epidemiología"/>
        <s v="Facturación"/>
        <s v="Farmacia"/>
        <s v="Biomedica"/>
        <s v="Glosa"/>
        <s v="Humanización"/>
        <s v="IAMII"/>
        <s v="Laboratorio Clínico"/>
        <s v="PAI - Vacunación"/>
        <s v="Planeación"/>
        <s v="Presupuesto"/>
        <s v="Recursos Humanos"/>
        <s v="Referencia"/>
        <s v="Salas de Cirugía"/>
        <s v="Salud Mental"/>
        <s v="Terceros"/>
        <s v="Trabajo Social"/>
        <s v="Urgencias"/>
        <s v="Recursos Físicos"/>
        <s v="Cronicos"/>
        <s v="SSR"/>
        <s v="Ambiental"/>
        <s v="Activos fijos"/>
        <s v="Sistemas de Información" u="1"/>
        <s v="Sistema Único de Acreditación" u="1"/>
        <s v="Salud Sexual y Reproductiva" u="1"/>
        <s v="Sistema Unico de Habilitación" u="1"/>
      </sharedItems>
    </cacheField>
    <cacheField name="Riesgo" numFmtId="0">
      <sharedItems containsBlank="1" longText="1"/>
    </cacheField>
    <cacheField name="Clasificación" numFmtId="0">
      <sharedItems containsBlank="1"/>
    </cacheField>
    <cacheField name="Zona Inherente" numFmtId="0">
      <sharedItems/>
    </cacheField>
    <cacheField name="Sub-Item" numFmtId="0">
      <sharedItems count="91">
        <s v="1.1"/>
        <s v="2.1"/>
        <s v="3.1"/>
        <s v="4.1"/>
        <s v="4.2"/>
        <s v="4.3"/>
        <s v="5.1"/>
        <s v="5.2"/>
        <s v="5.3"/>
        <s v="6.1"/>
        <s v="7.1"/>
        <s v="8.1"/>
        <s v="9.1"/>
        <s v="9.2"/>
        <s v="9.3"/>
        <s v="10.1"/>
        <s v="10.2"/>
        <s v="10.3"/>
        <s v="11.1"/>
        <s v="11.2"/>
        <s v="11.3"/>
        <s v="12.1"/>
        <s v="12.2"/>
        <s v="13.1"/>
        <s v="13.2"/>
        <s v="14.1"/>
        <s v="15.1"/>
        <s v="16.1"/>
        <s v="17.1"/>
        <s v="18.1"/>
        <s v="19.1"/>
        <s v="20.1"/>
        <s v="21.1"/>
        <s v="22.1"/>
        <s v="23.1"/>
        <s v="24.1"/>
        <s v="25.1"/>
        <s v="26.1"/>
        <s v="26.2"/>
        <s v="26.3"/>
        <s v="26.4"/>
        <s v="27.1"/>
        <s v="27.2"/>
        <s v="27.3"/>
        <s v="27.4"/>
        <s v="28.1"/>
        <s v="29.1"/>
        <s v="30.1"/>
        <s v="31.1"/>
        <s v="32.1"/>
        <s v="33.1"/>
        <s v="34.1"/>
        <s v="34.2"/>
        <s v="35.1"/>
        <s v="36.1"/>
        <s v="36.2"/>
        <s v="36.3"/>
        <s v="37.1"/>
        <s v="37.2"/>
        <s v="38.1"/>
        <s v="39.1"/>
        <s v="40.1"/>
        <s v="41.1"/>
        <s v="41.2"/>
        <s v="41.3"/>
        <s v="41.4"/>
        <s v="41.5"/>
        <s v="42.1"/>
        <s v="43.1"/>
        <s v="44.1"/>
        <s v="44.2"/>
        <s v="45.1"/>
        <s v="46.1"/>
        <s v="46.2"/>
        <s v="46.3"/>
        <s v="47.1"/>
        <s v="48.1"/>
        <s v="48.2"/>
        <s v="49.1"/>
        <s v="50.1"/>
        <s v="51.1"/>
        <s v="52.1"/>
        <s v="52.2"/>
        <s v="53.1"/>
        <s v="54.1"/>
        <s v="32.2" u="1"/>
        <s v="8.2" u="1"/>
        <s v="8.3" u="1"/>
        <s v="38.2" u="1"/>
        <s v="31.2" u="1"/>
        <s v="7.2" u="1"/>
      </sharedItems>
    </cacheField>
    <cacheField name="Controles" numFmtId="0">
      <sharedItems containsBlank="1" longText="1"/>
    </cacheField>
    <cacheField name="Zona Residual" numFmtId="0">
      <sharedItems/>
    </cacheField>
    <cacheField name="Tratamiento" numFmtId="0">
      <sharedItems/>
    </cacheField>
    <cacheField name="Riesgo de Corrupción" numFmtId="0">
      <sharedItems/>
    </cacheField>
    <cacheField name="Acciones" numFmtId="0">
      <sharedItems longText="1"/>
    </cacheField>
    <cacheField name="I SEGUIMIENTO" numFmtId="0">
      <sharedItems containsNonDate="0" containsBlank="1" count="3">
        <m/>
        <s v="Con Evidencia" u="1"/>
        <s v="Pendiente" u="1"/>
      </sharedItems>
    </cacheField>
    <cacheField name="II SEGUIMIENTO" numFmtId="0">
      <sharedItems containsNonDate="0" containsBlank="1" count="3">
        <m/>
        <s v="Con Evidencia" u="1"/>
        <s v="Pendiente" u="1"/>
      </sharedItems>
    </cacheField>
    <cacheField name="III SEGUIMIENTO" numFmtId="0">
      <sharedItems containsNonDate="0" containsString="0" containsBlank="1"/>
    </cacheField>
    <cacheField name="OBSERVACIÓ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5">
  <r>
    <n v="1"/>
    <s v="Gerencia de Talento Humano"/>
    <x v="0"/>
    <s v="probabilidad  de una afectacion economica y reputacional por sanciones administrativas y pecuniarias debido al incumplimiento de implementacion de un sistema de gestion de seguridad y salud en el trabajo"/>
    <s v="ejeccucion y administracion de procesos"/>
    <s v="Extremo"/>
    <x v="0"/>
    <s v="El profesional de SST designado por la gerencia se encargara de elaborar Y ejecutar un plan de trabajo anual en donde se registren todas las actividades a traves de las cuales se da cumplimiento a la implementacion de un SGSST"/>
    <s v="Alto"/>
    <s v="Reducir"/>
    <s v="No"/>
    <s v="Sin Acciones"/>
    <x v="0"/>
    <x v="0"/>
    <m/>
    <m/>
  </r>
  <r>
    <n v="2"/>
    <s v="Gestión Administrativa"/>
    <x v="1"/>
    <s v="probabilidad  de una afectacion economica y reputacional al no contrar con un proveedor para adquirir  los insumos y elementos necesarios para los servicos."/>
    <s v="ejeccucion y administracion de procesos"/>
    <s v="Moderado"/>
    <x v="1"/>
    <s v="El referente de Almacen realizara los estudios de neceidad para el cubrimiento de las necesidades y requerimientos  de todas las areas y porcesos de la E.S.E"/>
    <s v="Moderado"/>
    <s v="Reducir"/>
    <s v="No"/>
    <s v="Sin Acciones"/>
    <x v="0"/>
    <x v="0"/>
    <m/>
    <m/>
  </r>
  <r>
    <n v="3"/>
    <s v="Gerencia de la Información"/>
    <x v="2"/>
    <s v="Probabilidad de perdida de afectacion reputacional por incendio o inundacion por falta de mantenimiento y problemas metereologicos  "/>
    <s v="Daños en activos fijos y agentes externos."/>
    <s v="Extremo"/>
    <x v="2"/>
    <s v="El profesional de recursos físicos hace un diagnóstico y verificara las instalaciones en general de acuerdo  a una lista e chequeo previamente establecida"/>
    <s v="Alto"/>
    <s v="Reducir"/>
    <s v="No"/>
    <s v="Sin Acciones"/>
    <x v="0"/>
    <x v="0"/>
    <m/>
    <m/>
  </r>
  <r>
    <n v="4"/>
    <s v="Calidad y Mejora Continua"/>
    <x v="3"/>
    <s v="Probabilidad  de una afectacion economica y reputacional por el cierre de servicios asistenciales, multa, sanciones y procesos administrativos debido a la falta de aplicacion de los requisitos del Sistema unico de Habilitación Res 3100/2019."/>
    <s v="Ejecucion y administracion de procesos"/>
    <s v="Alto"/>
    <x v="3"/>
    <s v="El referente de Habilitacion Realiza seguimiento al Plan de sostenibilidad del SUH al registro con codigo CA-FTO-03, a traves de un registro de un Drive a los Lideres de proceso tanto asistencial y admisnitrativo. "/>
    <s v="Moderado"/>
    <s v="Reducir"/>
    <s v="No"/>
    <s v="Sin Acciones"/>
    <x v="0"/>
    <x v="0"/>
    <m/>
    <m/>
  </r>
  <r>
    <m/>
    <s v="Calidad y Mejora Continua"/>
    <x v="3"/>
    <m/>
    <m/>
    <s v="Alto"/>
    <x v="4"/>
    <s v="El referente de habilitacion realizara seguimiento al plan de accion de Sistema Unico de Habillitacion recopilando las evidencias y soportes de cumplimiento de las accciones ejecutadas y desarrolladas por los lideres de los estandares de habillitacion "/>
    <s v="Moderado"/>
    <s v="Reducir"/>
    <s v="No"/>
    <s v="Sin Acciones"/>
    <x v="0"/>
    <x v="0"/>
    <m/>
    <m/>
  </r>
  <r>
    <m/>
    <s v="Calidad y Mejora Continua"/>
    <x v="3"/>
    <m/>
    <m/>
    <s v="Alto"/>
    <x v="5"/>
    <s v="Los referentes lideres de los estandares de habilitacion, plantearan y haran seguimiento a planes de accion derivados de los hallazgos de las autoevaluaciones realizadas por la referente del SUH."/>
    <s v="Moderado"/>
    <s v="Reducir"/>
    <s v="No"/>
    <s v="De manera mensual la referente del SUH presentara al comité directivo el porcentaje de cumplimiento de los planes de accion realizados por cada uno de los estandares como avance de ejecucion del plan de sostenibilidad."/>
    <x v="0"/>
    <x v="0"/>
    <m/>
    <m/>
  </r>
  <r>
    <n v="5"/>
    <s v="Calidad y Mejora Continua"/>
    <x v="4"/>
    <s v="Probabilidad de una afectacion economica y reputacional por causar daño o lesion a los pacientes por la atencion insegura en los servicios de salud, debido a la falta de ejecucion, implementacion y adherencia al Programa Institucional de Seguridad del paciente."/>
    <s v="Usuarios, productos y prácticas"/>
    <s v="Alto"/>
    <x v="6"/>
    <s v="El referente de seguridad del paciente realizara seguimiento al plan de accion del Programa de Seguridad del paciente en el registro CA-FTO-26"/>
    <s v="Alto"/>
    <s v="Reducir"/>
    <s v="No"/>
    <s v="Sin Acciones"/>
    <x v="0"/>
    <x v="0"/>
    <m/>
    <m/>
  </r>
  <r>
    <m/>
    <s v="Calidad y Mejora Continua"/>
    <x v="4"/>
    <m/>
    <m/>
    <s v="Alto"/>
    <x v="7"/>
    <s v="El referente de seguridad del paciente hara seguimiento a la estrategia del tablero de los inseguros, bajo el registro del Plan de Mejoramiento  CA-FTO-06"/>
    <s v="Alto"/>
    <s v="Reducir"/>
    <s v="No"/>
    <s v="Sin Acciones"/>
    <x v="0"/>
    <x v="0"/>
    <m/>
    <m/>
  </r>
  <r>
    <m/>
    <s v="Calidad y Mejora Continua"/>
    <x v="4"/>
    <m/>
    <m/>
    <s v="Alto"/>
    <x v="8"/>
    <s v="Los lideres que hagan parte del tablero de los inseguros, realizaran entrega de los soportes que evidencien el cumplimiento del plan de mejoramiento planteado a las fallas."/>
    <s v="Alto"/>
    <s v="Reducir"/>
    <s v="No"/>
    <s v="De manera mensual la referente del programa de seguridad del paciente presentara en el comité de Seguridad del paciente, los avances de la ejecucion de los planes de mejoramiento planteados de acuerdo a las fallas detectadas."/>
    <x v="0"/>
    <x v="0"/>
    <m/>
    <m/>
  </r>
  <r>
    <n v="6"/>
    <s v="Calidad y Mejora Continua"/>
    <x v="5"/>
    <s v="Probabilidad de una afectacion economica y reputacional por multas, sanciones y procesos administrativos debido a la falta de planteamiento e implementacion del Programa PAMEC."/>
    <s v="Ejecución y administración de procesos"/>
    <s v="Moderado"/>
    <x v="9"/>
    <s v="El referente de calidad  Realiza seguimiento al Plan de accion PAMEC  codigo CA-PRI-01"/>
    <s v="Moderado"/>
    <s v="Reducir"/>
    <s v="No"/>
    <s v="El referente de calidad Diseña el PAMEC  al registro con codigo CA-PRI-01._x000a__x000a_El referente de calidad diseña e implementa el Cronograma de auditorias internas CA-FTO-32 a los procesos priorizados dentro del PAMEC"/>
    <x v="0"/>
    <x v="0"/>
    <m/>
    <m/>
  </r>
  <r>
    <n v="7"/>
    <s v="Calidad y Mejora Continua"/>
    <x v="6"/>
    <s v="Probabilidad de sanciones economicas y reputacional por sancion frente al reporte inoportuno de la informacion correspondiente a resoluciones o decretos de obligatorio cumplimiento, debido a la falta de reporte o reporte inoportuno de informacion de orden normativo."/>
    <s v="Ejecución y_x000a_administración de_x000a_procesos"/>
    <s v="Moderado"/>
    <x v="10"/>
    <s v="Se cuenta con un software institucional Dinamica Gerencial. Net, de donde se extare la informacion a reportar."/>
    <s v="Moderado"/>
    <s v="Reducir"/>
    <s v="No"/>
    <s v="Crear matriz de control de reportes del proceso._x000a_El referente de SIPAC realizara alertas informativas a los referentes responsables de la entrega de la informacion a reportar, por medio de correos electronicos dentro de los primeros 5 dias del mes siguiente al cierre de cada trimestre."/>
    <x v="0"/>
    <x v="0"/>
    <m/>
    <m/>
  </r>
  <r>
    <n v="8"/>
    <s v="Calidad y Mejora Continua"/>
    <x v="6"/>
    <s v="Probabilidad de afectacion economica  y reputacional por la perdida de la informacion para generar reportes normativos e institucionales debido a la falta de dispositivos adecuados de almacenamiento de la informacion y ausencia de respaldo y proteccion de la informacion que se maneja en el proceso"/>
    <s v="Fallas tecnologicas"/>
    <s v="Moderado"/>
    <x v="11"/>
    <s v="Se tienen claves de seguridad para los accesos al computador, a las plataformas de reporte y al sistema de informacion institucional."/>
    <s v="Moderado"/>
    <s v="Reducir"/>
    <s v="No"/>
    <s v="Se solicitara al proceso de sistemas la confirmacion de los backups realizados periodicamente para la custodia de la informacion"/>
    <x v="0"/>
    <x v="0"/>
    <m/>
    <m/>
  </r>
  <r>
    <n v="9"/>
    <s v="Calidad y Mejora Continua"/>
    <x v="7"/>
    <s v="Probabilidad de una afectacion economica y reputacional por multas, sanciones y procesos administrativos debido a la insatisfacción de los usuarios internos y externos frente a la prestacion de servicios de salud o barreras en la atencion."/>
    <s v="Ejecucion y administracion de procesos, Usuarios, productos y prácticas"/>
    <s v="Alto"/>
    <x v="12"/>
    <s v="El Referente de Atención al usuario realizara la aplicación de encuestas de percepcion de la satisfaccion de los usuarios en los servicios asistenciales"/>
    <s v="Alto"/>
    <s v="Reducir"/>
    <s v="No"/>
    <s v="Sin Acciones"/>
    <x v="0"/>
    <x v="0"/>
    <m/>
    <m/>
  </r>
  <r>
    <m/>
    <s v="Calidad y Mejora Continua"/>
    <x v="7"/>
    <m/>
    <m/>
    <s v="Alto"/>
    <x v="13"/>
    <s v="El refente de Atención al usuario realizara seguimiento a las PQRS recepcionadas en aplicativo web y fisico"/>
    <s v="Alto"/>
    <s v="Reducir"/>
    <s v="No"/>
    <s v="Sin Acciones"/>
    <x v="0"/>
    <x v="0"/>
    <m/>
    <m/>
  </r>
  <r>
    <m/>
    <s v="Calidad y Mejora Continua"/>
    <x v="7"/>
    <m/>
    <m/>
    <s v="Alto"/>
    <x v="14"/>
    <s v="El referente de atención al usuario realizara plan de mejoramiento en el registro CA-FTO-06 derivado de las PQRS"/>
    <s v="Alto"/>
    <s v="Aceptar"/>
    <s v="No"/>
    <s v="Sin Acciones"/>
    <x v="0"/>
    <x v="0"/>
    <m/>
    <m/>
  </r>
  <r>
    <n v="10"/>
    <s v="Calidad y Mejora Continua"/>
    <x v="8"/>
    <s v="Probabilidad de una afectacion reputacional por apertura de procesos administrativos debido a la falta de implementación del Sistema Unico de Acreditación incumpliendo con el Plan de Gestión Gerencial."/>
    <s v="Ejecución y administracion de procesos"/>
    <s v="Moderado"/>
    <x v="15"/>
    <s v="El referente de acreditacion diseña el Plan de mejoramiento del SUA  en el registro con codigo CA-FTO-06, el cual describe las acciones de mejora por grupo de estandar a corde a la resolucion 5095 de 2018 y 1328 de 2021"/>
    <s v="Moderado"/>
    <s v="Reducir"/>
    <s v="No"/>
    <s v="Sin Acciones"/>
    <x v="0"/>
    <x v="0"/>
    <m/>
    <m/>
  </r>
  <r>
    <m/>
    <s v="Calidad y Mejora Continua"/>
    <x v="8"/>
    <m/>
    <m/>
    <s v="Moderado"/>
    <x v="16"/>
    <s v="El referente de acreditacion Realiza seguimiento al Plan de mejoramiento del SUA en el registro con codigo CA-FTO-06, a traves de un registro de un Drive a com Lideres de las mesas primarias."/>
    <s v="Bajo"/>
    <s v="Aceptar"/>
    <s v="No"/>
    <s v="Sin Acciones"/>
    <x v="0"/>
    <x v="0"/>
    <m/>
    <m/>
  </r>
  <r>
    <m/>
    <s v="Calidad y Mejora Continua"/>
    <x v="8"/>
    <m/>
    <m/>
    <s v="Moderado"/>
    <x v="17"/>
    <s v="El refeente de acreditacion realizara seguimiento la uatoevaluacion de SUA para la vigencia en curso"/>
    <s v="Bajo"/>
    <s v="Aceptar"/>
    <s v="No"/>
    <s v="Sin Acciones"/>
    <x v="0"/>
    <x v="0"/>
    <m/>
    <m/>
  </r>
  <r>
    <n v="11"/>
    <s v="Calidad y Mejora Continua"/>
    <x v="9"/>
    <s v="Probabilidad de afectacion reputacional debido a la falta de control en la codificacion documental y en la caracterizacion de los documentos por cada uno de los procesosde sanciones de orden administrativo y afectacion reputacional por la mala codificacion de los documentos que hacen parte de los procesos institucionales. "/>
    <s v="Ejecución y_x000a_administración de_x000a_procesos"/>
    <s v="Alto"/>
    <x v="18"/>
    <s v="El profesional de apoyo administrativo a calidad realizara el registro en el listado maestro de documentos cod CA-FTO-01 de manera permanentes."/>
    <s v="Alto"/>
    <s v="Reducir"/>
    <s v="No"/>
    <s v="Sin Acciones"/>
    <x v="0"/>
    <x v="0"/>
    <m/>
    <m/>
  </r>
  <r>
    <m/>
    <s v="Calidad y Mejora Continua"/>
    <x v="9"/>
    <m/>
    <m/>
    <s v="Alto"/>
    <x v="19"/>
    <s v="El profesional de apoyo administrativo generara plan de mejoramiento en el documento CA-FTO-06 para los procesos que no cumplen con la correcta codificacion de los documentos."/>
    <s v="Moderado"/>
    <s v="Reducir"/>
    <s v="No"/>
    <s v="Sin Acciones"/>
    <x v="0"/>
    <x v="0"/>
    <m/>
    <m/>
  </r>
  <r>
    <m/>
    <s v="Calidad y Mejora Continua"/>
    <x v="9"/>
    <m/>
    <m/>
    <s v="Alto"/>
    <x v="20"/>
    <s v="El profesional de apoyo administrativo realizara seguimiento a los planes de mejora planteados por los diferentes procesos a los que se les haya implementado plan de mejoramiento."/>
    <s v="Moderado"/>
    <s v="Aceptar"/>
    <s v="No"/>
    <s v="Sin Acciones"/>
    <x v="0"/>
    <x v="0"/>
    <m/>
    <m/>
  </r>
  <r>
    <n v="12"/>
    <s v="Gestión de Servicios Ambulatorios"/>
    <x v="10"/>
    <s v="Posibilidad de afectación económica por multa y sanciones del organismo de control debido la adquisición de bienes y servicios fuera de los requerimientos normativos."/>
    <s v="Ejecución y_x000a_administración_x000a_de proceso"/>
    <s v="Alto"/>
    <x v="21"/>
    <s v="El jefe de del área de contratos verifica en el sistema de información de contratac ión la información registrada por el profesional asignado y aprueba el proceso para firma del ordenador del gasto, en el sistema de información queda el registro correspondiente, en caso de encontrar inconsistencias , devuelve el proceso al profesional de contratos asignado."/>
    <s v="Moderado"/>
    <s v="Reducir"/>
    <s v="No"/>
    <s v="Sin Acciones"/>
    <x v="0"/>
    <x v="0"/>
    <m/>
    <m/>
  </r>
  <r>
    <m/>
    <s v="Gestión de Servicios Ambulatorios"/>
    <x v="10"/>
    <m/>
    <m/>
    <s v="Alto"/>
    <x v="22"/>
    <s v="El profesional del área de contratos verifica que la información suministrada por el proveedor corresponda con los requisitos establecidos de contratación a través de una lista de chequeo donde están los requisitos de información y la revisión con la información física suministrada por el proveedor, los contratos que cumplen son registrados en el sistema de información de contratación."/>
    <s v="Moderado"/>
    <s v="Aceptar"/>
    <s v="No"/>
    <s v="Sin Acciones"/>
    <x v="0"/>
    <x v="0"/>
    <m/>
    <m/>
  </r>
  <r>
    <n v="13"/>
    <s v="Gestión de Servicios Ambulatorios"/>
    <x v="10"/>
    <s v="Posibilidad de afectación económica  y reputacional,por multa y sanciones del organismo de control debido a la no atención de los pacientes que demandan los servicios_x000a__x000a_"/>
    <s v="Ejecución y_x000a_administración_x000a_de proceso"/>
    <s v="Moderado"/>
    <x v="23"/>
    <s v="El referente del area de odontología realiza la solicitud del profesional en el número de horas o talento humano que se requiera de acuerdo a la demanda"/>
    <s v="Moderado"/>
    <s v="Reducir"/>
    <s v="No"/>
    <s v="Sin Acciones"/>
    <x v="0"/>
    <x v="0"/>
    <m/>
    <m/>
  </r>
  <r>
    <m/>
    <s v="Gestión de Servicios Ambulatorios"/>
    <x v="10"/>
    <m/>
    <m/>
    <s v="Moderado"/>
    <x v="24"/>
    <s v="El profesional del área de contratos verifica que la información suministrada por el ESPECIALISTA corresponda con los requisitos establecidos de contratación a través de una lista de chequeo donde están los requisitos de información y la revisión con la información física suministrada por el PROFESIONAL, los contratos que cumplen son registrados en el sistema de información de contratación."/>
    <s v="Moderado"/>
    <s v="Reducir"/>
    <s v="No"/>
    <s v="Sin Acciones"/>
    <x v="0"/>
    <x v="0"/>
    <m/>
    <m/>
  </r>
  <r>
    <n v="14"/>
    <s v="Gestión Financiera"/>
    <x v="11"/>
    <s v="Posibilidad de afectación Económica  por el incremento de la cartera (cuenta por cobrar) debido a la demora en los pagos por parte de la entidades deudoras (AEPB-Aseguradoras-Secretarias de salud-otras)"/>
    <s v="Ejecución y_x000a_administración_x000a_de proceso"/>
    <s v="Extremo"/>
    <x v="25"/>
    <s v="El referente y analista de cartera realiza el proceso de Circularización y cobro de las diferentes EAPB y entidades deudoras por medio de oficios, correos, actas de conciliacion, mesas de trabajo y reuniones."/>
    <s v="Alto"/>
    <s v="Aceptar"/>
    <s v="No"/>
    <s v="1. realizar gestion de cobro de cartera a las entidades deudoras por medio de oficios _x000a_2. realizar conciliaciones de cartera de forma trimestral con cada una de las entidades deudoras conforme los estiulado en Circular 030 de 2013_x000a_3. solicitar de manera permanente el reporte detallado de los pagos ejecutados por las entidades deudors y posterior registro contable dismunuyendo la  cuenta por pagar "/>
    <x v="0"/>
    <x v="0"/>
    <m/>
    <m/>
  </r>
  <r>
    <n v="15"/>
    <s v="Gestión Financiera"/>
    <x v="11"/>
    <s v="Afectación Económica  por el incremento de la cartera (cuenta por cobrar) Debido a errores generados en el momento de la facturación presentando glosas y devoluciones"/>
    <s v="Ejecución y_x000a_administración_x000a_de proceso"/>
    <s v="Extremo"/>
    <x v="26"/>
    <s v="El referente de cartera identifica las causales de glosas presentadas por las entidades deudoras y genera alertas en el proceso de facturacion."/>
    <s v="Alto"/>
    <s v="Aceptar"/>
    <s v="No"/>
    <s v="1. identificar las causales e glosas y cuales son sibsanables. _x000a_2. realizar correctivos en el momento de la facturacion teniendo en cuenta las cuasales de las glosas aceptadas"/>
    <x v="0"/>
    <x v="0"/>
    <m/>
    <m/>
  </r>
  <r>
    <n v="16"/>
    <s v="Gestión de Servicios Ambulatorios"/>
    <x v="12"/>
    <s v="Probabilidad  de afectacion economica o reputacional por una glosa o demanda debido al no registro e inadecuado diligenciamiento de historia clinica."/>
    <s v="Ejecucion y administracion de procesos"/>
    <s v="Alto"/>
    <x v="27"/>
    <s v="El profesional par medico, enfermero u odontologo  realizara capacitacion en induccion  en el registro y adecuado diligenciamiento de la historia clinica. "/>
    <s v="Alto"/>
    <s v="Reducir"/>
    <s v="No"/>
    <s v="SOCIALIZAR LOS HALLAZGOS QUE SENCUENTREN EN LA AUDITORIA"/>
    <x v="0"/>
    <x v="0"/>
    <m/>
    <m/>
  </r>
  <r>
    <n v="17"/>
    <s v="Gestión de Servicios Ambulatorios"/>
    <x v="12"/>
    <s v="Probabilidad  de afectacion economica o reputacional por una glosa o demanda debido al no contar con suficiencia de talento humano para cumplir la demanda de los servicios."/>
    <s v="Usuarios, productos y prácticas"/>
    <s v="Alto"/>
    <x v="28"/>
    <s v="El referente realizara solicitud de talento humano segun reps de sede"/>
    <s v="Alto"/>
    <s v="Reducir"/>
    <s v="No"/>
    <s v="SEGUN CAPACIDAD INSTALADA SOLICITAR EL TALENTO HUMANO."/>
    <x v="0"/>
    <x v="0"/>
    <m/>
    <m/>
  </r>
  <r>
    <n v="18"/>
    <s v="Gestión de Servicios Ambulatorios"/>
    <x v="12"/>
    <s v="Probabilidad de afectacion economica o reputacional por demanda debido al no contar con la infraestructura  adecuada para la prestacion de los servicios de salud."/>
    <s v="Ejecución y administración de procesos"/>
    <s v="Alto"/>
    <x v="29"/>
    <s v="El referente de centro de salud solicita a referente de recursos fisicos cumplir los requerimientos minimos de infraestructura."/>
    <s v="Alto"/>
    <s v="Reducir"/>
    <s v="No"/>
    <s v="RONDAS DE SEGURIDAD DEL PACIENTE Y CUMPLIMIENTO DE RESOLUCION 3100."/>
    <x v="0"/>
    <x v="0"/>
    <m/>
    <m/>
  </r>
  <r>
    <n v="19"/>
    <s v="Gestión Financiera"/>
    <x v="13"/>
    <s v="Probabilidad de afectación económica o reputacional por no contar con el sistema de costos y la identificación de los mismos en los procesos "/>
    <s v="Usuarios, productos y prácticas"/>
    <s v="Moderado"/>
    <x v="30"/>
    <s v="El referente de costos revisa y procesa la informacion que se genera desde cada proveedor de infomarción mensualmente y genera informes"/>
    <s v="Moderado"/>
    <s v="Reducir"/>
    <s v="No"/>
    <s v="Socializar Estructura de costos_x000a_Concientizar sobre el buen manejo de la información y los centros de costos"/>
    <x v="0"/>
    <x v="0"/>
    <m/>
    <m/>
  </r>
  <r>
    <n v="20"/>
    <s v="Transversal"/>
    <x v="14"/>
    <s v="Probabilidad  de una afectación económica y reputacional por cancelación del contrato de docencia servicio, por no pago de contraprestación"/>
    <s v="Ejeccución y administración de procesos"/>
    <s v="Bajo"/>
    <x v="31"/>
    <s v="El profesional de docencia solicita y verifica las prefacturas enviadas por las instituciones educativas al final de cada semestre."/>
    <s v="Bajo"/>
    <s v="Aceptar"/>
    <s v="No"/>
    <s v="Sin Acciones"/>
    <x v="0"/>
    <x v="0"/>
    <m/>
    <m/>
  </r>
  <r>
    <n v="21"/>
    <s v="Transversal"/>
    <x v="15"/>
    <s v="PROBABILIDAD DE AFECTACION ECONOMICA Y REPUTACIONAL POR QUEJA DE ALTERACION A LA SALUD DEBIDO A FALTA EN LA ADHERENCIA EN EL PROTOCOLO DE ADMINISTRACION DE MEDICAMENTOS "/>
    <s v="USUARIOS PRODUCTOS Y PRACTICAS "/>
    <s v="Extremo"/>
    <x v="32"/>
    <s v="el profesional referente de enfermeria realizara capacitacion y medicion de adherencia con relacion al protocolo de administracion de medicamentos  "/>
    <s v="Extremo"/>
    <s v="Reducir"/>
    <s v="No"/>
    <s v="Sin Acciones"/>
    <x v="0"/>
    <x v="0"/>
    <m/>
    <m/>
  </r>
  <r>
    <n v="22"/>
    <s v="Transversal"/>
    <x v="16"/>
    <s v="PROBABILIDAD DE AFECTACION ECONOMICA Y REPUTACIONAL POR LA GENERACION DE ESTANCIAS HOSPITALARIAS PROLONGADAS Y EL AUMENTO EN LA PROBABILIDAD DE RESSITENCIA BACTERIANA DEBIDO A LA NO INSTAURACION DEL PROGRAMA PROA"/>
    <s v="USUARIOS, PRODUCTOS Y PRACTICAS"/>
    <s v="Alto"/>
    <x v="33"/>
    <m/>
    <s v="Alto"/>
    <s v="Reducir"/>
    <s v="No"/>
    <s v="1. La institucion emitira la politica y programa proa el cual sera de obligatorio cumplimiento"/>
    <x v="0"/>
    <x v="0"/>
    <m/>
    <m/>
  </r>
  <r>
    <n v="23"/>
    <s v="Transversal"/>
    <x v="16"/>
    <s v="PROBABILIDAD DE AFECTACION ECONOMICA Y REPUTACIONAL POR EL AUMENTO EN LAS INFECCIONES ASOCIADAS A LA ATENCION EN SALUD "/>
    <s v="USUARIOS, PRODUCTOS Y PRACTICAS"/>
    <s v="Alto"/>
    <x v="34"/>
    <m/>
    <s v="Moderado"/>
    <s v="Reducir"/>
    <s v="No"/>
    <s v="1. Fortalecimiento de la adherencia al protocolo de lavado de manos a traves de la socializacion del protocolo."/>
    <x v="0"/>
    <x v="0"/>
    <m/>
    <m/>
  </r>
  <r>
    <n v="24"/>
    <s v="Gestión Financiera"/>
    <x v="17"/>
    <s v="PROBABILIDAD DE AFECTACIÓN ECONÓMICA POR OMISIÓN EN LA RADICACIÓN OPORTUNA DE LAS FACTURAS GENERADAS POR LA PRESTACIÓN DE SERVICIOS DE SALUD DEBIDO A LA FALTA DE SEGUIMIENTO AL PROCESO DE RADICACIÓN."/>
    <s v="EJECUCION Y ADINISTRACION DE PROCESOS"/>
    <s v="Extremo"/>
    <x v="35"/>
    <s v="referente de facturación debe realizar seguimiento factura a factura de la radicación diaria por parte del personal de apoyo y el cumplimiento en los tiempos establecidos con la descarga de información suministrada desde el sistema de información dgh garantizando la trazabilidad de cada una de las facturas emitidas por concepto de servicios de salud."/>
    <s v="Alto"/>
    <s v="Reducir"/>
    <s v="No"/>
    <s v="Sin Acciones"/>
    <x v="0"/>
    <x v="0"/>
    <m/>
    <m/>
  </r>
  <r>
    <n v="25"/>
    <s v="Transversal"/>
    <x v="18"/>
    <s v="Posibilidad de afectacion economica por el no ingreso inmediato en el acta de recepcion tecnica de medicamentos y dispositivos medicos y ademas por la falta  de adherencia a los procedimientos institucionales debido a la Recepcion inadecuada de medicamentos y dispositivos medicos"/>
    <s v="Usuarios, productos y_x000a_prácticas"/>
    <s v="Alto"/>
    <x v="36"/>
    <s v="El referente de farmacia garantizará y evaluará la adherencia al procedimiento de recepción técnica (seguimiento a esta actividad _x000a_"/>
    <s v="Moderado"/>
    <s v="Evitar"/>
    <s v="No"/>
    <s v="Sin Acciones"/>
    <x v="0"/>
    <x v="0"/>
    <m/>
    <m/>
  </r>
  <r>
    <n v="26"/>
    <s v="Gestión de la Tecnología"/>
    <x v="19"/>
    <s v="POSIBILIDAD DE DAÑOS O FALLAS EN LOS EQUIPOS BIOMÉDICOS DE LA INSTITUCIÓN Y TERCER IZADOS QUE IMPIDA LA PRESTACIÓN DEL SERVICIO  POR FALTA DE MANTENIMIENTOS Y/O MANIPULACION INADECUADA DELPERSONAL Y/O USUARIOS CAUSANDO AFECTACION ECONOMICA Y REPUTACIONAL A LA ESE "/>
    <s v="Ejecución y_x000a_administración de_x000a_procesos"/>
    <s v="Alto"/>
    <x v="37"/>
    <s v="Realizar mantenimientos preventivos a los equipos biomédicos, a cargo del los ingenieros biomédicos con una preiodicidad de acuerdo a los cronogramas de mantenimiento, teniendo en cuenta los protocolos de mantenimiento estipulados por el fabricante con elproposito de mantener y prolongar la vida útil del equipo_x000a_como evidencia se encuentra el reporte de mantenimiento preventivos "/>
    <s v="Alto"/>
    <s v="Reducir"/>
    <s v="No"/>
    <s v="Sin Acciones"/>
    <x v="0"/>
    <x v="0"/>
    <m/>
    <m/>
  </r>
  <r>
    <m/>
    <s v="Gestión de la Tecnología"/>
    <x v="19"/>
    <m/>
    <m/>
    <s v="Alto"/>
    <x v="38"/>
    <s v="Revisión de alertas sanitarias relacioandas con los equipos biomedicos  por parte de ingneiera biomedica  con una periodicidad semanal, se realiza revisión en  la pagina del invima y seguimiento a través del formato gtb-fto-09 verificacion de alertas sanitarias el cual queda como evidencia del control, todo esto con el fin de identificar si algún equipo de la institución presenta novedades identificados por el invima "/>
    <s v="Alto"/>
    <s v="Reducir"/>
    <s v="No"/>
    <s v="Sin Acciones"/>
    <x v="0"/>
    <x v="0"/>
    <m/>
    <m/>
  </r>
  <r>
    <m/>
    <s v="Gestión de la Tecnología"/>
    <x v="19"/>
    <m/>
    <m/>
    <s v="Alto"/>
    <x v="39"/>
    <s v="Capacitaciones a personal asistencial sobre uso, limpieza y desinfección de equipos biomédicos a cargo de los  ingenieros biomédicos _x000a_con una periodicidad mensual y de acuerdo al cronograma de capacitacion, como evidencia se presentan listas de asistencia  _x000a_evidencia: listas de asistencia. todo esto con el fin de fortalecer los conocimiento del personal asistencial sobre uso, limpieza y desinfección de equipos biomédicos "/>
    <s v="Alto"/>
    <s v="Reducir"/>
    <s v="No"/>
    <s v="Contar con matriz de suficiencia actualizada a cargo de los ingeniero biomedicos y con apoyo de habilitacion con el fin de identificar las necesidades de los servicios en relacion a la dotacion biomedica que permita la continuidad del servicio a pesar que se presente alguna falla en un equipo biomedico esta se realizara de manera anual como evidencia queda la matirz de suficiencia que de la vigencia."/>
    <x v="0"/>
    <x v="0"/>
    <m/>
    <m/>
  </r>
  <r>
    <m/>
    <s v="Gestión de la Tecnología"/>
    <x v="19"/>
    <m/>
    <m/>
    <s v="Alto"/>
    <x v="40"/>
    <s v="Mantenimientos  correctivos a los equipos biomédicos a cargo de los  ingenieros biomédicos con una periodicidad dependiendo de las solicitudes requeirdas, se realiza la  revisión, documentación del daño y ejecución del arreglo del equipo esto con el fin de mantener y prolongar la vida útil del equipo como evidencia queda el reporte de mantenimientos correctivos."/>
    <s v="Alto"/>
    <s v="Reducir"/>
    <s v="No"/>
    <s v="Contar con contrato de repuestos durante todo el año para garantizar el arreglo oportuno de los equipos disminuyendo las horas de parada de los mismoy asi garantizar lapresetacion cotinua de los servicios evidencia contrado te repuestos."/>
    <x v="0"/>
    <x v="0"/>
    <m/>
    <m/>
  </r>
  <r>
    <n v="27"/>
    <s v="Gestión Financiera"/>
    <x v="20"/>
    <s v="PROBABILIDAD D E UNA AFECTACION ECONOMICA Y REPUTACIONAL  POR INCREMENTO  DE LAS OBJECIONES  (GLOSA - DEVOLUCIONES) NOTIFICADAS POR LAS EAPB  DEBIDO AL DESCONOCIMIENTO DE LA NORMATIVIDAD O REQUERMIENTOS NORMATIVOS EN TEMAS DE (FACTURACION, TARIFA, SOPORTES, AUTORIZACION, COBERTURA Y PERTINENCIA)."/>
    <s v="Ejecucion y administracion de procesos"/>
    <s v="Extremo"/>
    <x v="41"/>
    <s v="El profesional y analistas del area de cuentas medicas, analiza las objeciones notificadas por las diferentes Entidades Administradoras de Planes de Beneficio, verificando los tiempos de reporte de acuerdo a la normatividad vigente para aplicacion de extemporaneidad."/>
    <s v="Alto"/>
    <s v="Reducir"/>
    <s v="No"/>
    <s v="Sin Acciones"/>
    <x v="0"/>
    <x v="0"/>
    <m/>
    <m/>
  </r>
  <r>
    <m/>
    <s v="Gestión Financiera"/>
    <x v="20"/>
    <m/>
    <m/>
    <s v="Extremo"/>
    <x v="42"/>
    <s v="El profesional y analistas de cuentas medicas adelantan socializacion con las diferentes Areas institucionales sobre los motivos de objecion reportados por las EAPB con el fin de que implementen acciones de mejora que permitan disminiur su notificacion"/>
    <s v="Alto"/>
    <s v="Reducir"/>
    <s v="No"/>
    <s v="Sin Acciones"/>
    <x v="0"/>
    <x v="0"/>
    <m/>
    <m/>
  </r>
  <r>
    <m/>
    <s v="Gestión Financiera"/>
    <x v="20"/>
    <m/>
    <m/>
    <s v="Extremo"/>
    <x v="43"/>
    <s v="El profesional y analistas de cuentas medicas adelantan socializacion con las diferentes Areas institucionales sobre los motivos de objecion reportados por las EAPB con el fin de que implementen acciones de mejora que permitan disminiur su notificacion"/>
    <s v="Moderado"/>
    <s v="Reducir"/>
    <s v="No"/>
    <s v="Sin Acciones"/>
    <x v="0"/>
    <x v="0"/>
    <m/>
    <m/>
  </r>
  <r>
    <m/>
    <s v="Gestión Financiera"/>
    <x v="20"/>
    <m/>
    <m/>
    <s v="Extremo"/>
    <x v="44"/>
    <s v="El profesional de cuentas medicas y facturacion realizara presentacion a los integrantes del comité de Glosas y Devoluciones analisis de su comportamiento y gestion trimestralmente, para la toma de decisiones."/>
    <s v="Moderado"/>
    <s v="Reducir"/>
    <s v="No"/>
    <s v="Sin Acciones"/>
    <x v="0"/>
    <x v="0"/>
    <m/>
    <m/>
  </r>
  <r>
    <n v="28"/>
    <s v="Gerencia de Talento Humano"/>
    <x v="21"/>
    <s v="probabilidad  de una afectacion economica y reputacional por incumplimiento en el plan de trabajo del progarama de humanización"/>
    <s v="ejeccucion y administracion de procesos"/>
    <s v="Moderado"/>
    <x v="45"/>
    <s v="seguimiento al plan y ajuste de actividades pendientes para lograr el 100% de cumplimiento"/>
    <s v="Moderado"/>
    <s v="Reducir"/>
    <s v="No"/>
    <s v="Sin Acciones"/>
    <x v="0"/>
    <x v="0"/>
    <m/>
    <m/>
  </r>
  <r>
    <n v="29"/>
    <s v="Transversal"/>
    <x v="22"/>
    <s v="PROBABILIDAD DE AFECTAICON ECONOMICA Y REPUTACIONAL POR  HALLAZGO  DE VULNERABILIDAD DE LA SALUD "/>
    <s v="USUARIOS,PRODUCTOS Y PRACTICAS"/>
    <s v="Extremo"/>
    <x v="46"/>
    <s v="el lider  profesional debe capacitar con relacion a protocolos y evaluar adherencia (responsable - accion - complemento)"/>
    <s v="Extremo"/>
    <s v="Aceptar"/>
    <s v="No"/>
    <s v="Realizar seguimiento y retroalimentación de la resol 2350/2020 y resol 2465/2016"/>
    <x v="0"/>
    <x v="0"/>
    <m/>
    <m/>
  </r>
  <r>
    <n v="30"/>
    <s v="Transversal"/>
    <x v="22"/>
    <s v="PROBABILIDAD DE AFECTAICON ECONOMICA Y REPUTACIONAL POR  HALLAZGO  DE VULNERABILIDAD DE LA SALUD "/>
    <s v="USUARIOS,PRODUCTOS Y PRACTICAS"/>
    <s v="Extremo"/>
    <x v="47"/>
    <s v="Análisis microbiológicos por sede hospitalaria y por centro de producción. (Realización mensual)"/>
    <s v="Extremo"/>
    <s v="Aceptar"/>
    <s v="No"/>
    <s v="Realizar seguimiento a los resultados de los análisis microbiológicos"/>
    <x v="0"/>
    <x v="0"/>
    <m/>
    <m/>
  </r>
  <r>
    <n v="31"/>
    <s v="Gestión de Servicios Diagnósticos y Terapéuticos"/>
    <x v="23"/>
    <s v="probabilidad de perdida reputacional por una peticion ,queja o reclamo interpuesta por el usuario debido a la doble puncion producto de la informacion erronea, prueba no solicitada o mal solicitada."/>
    <s v="Ejecucion y administracion de procesos - Usuarios,productos y practicas"/>
    <s v="Alto"/>
    <x v="48"/>
    <s v="EL Coordinador de Calidad del laboratorio implementara LB-FTO-047 REGISTRO DE REACCIONES ADVERSAS EN LA TOMA DE_x000a_MUESTRAS,donde se realizara seguimiento a la doble puncion y posteriormente la coordinacion del laboratori realizara la retroalimentacion a quien corresponda. *Informe trimestral de eventos adversos en la toma"/>
    <s v="Alto"/>
    <s v="Reducir"/>
    <s v="No"/>
    <s v="*El profesional coordinador de calidad de laboratorio capacitara al personal asistencial de la institucion que se encuentre involucrado en el proceso de correcta identificacion de muestras de laboratorio a traves del paquete instruccional de buenas practicas en la correcta identificacion de las muestras.  Estrategia  5 correctos del laboratorio clinico"/>
    <x v="0"/>
    <x v="0"/>
    <m/>
    <m/>
  </r>
  <r>
    <n v="32"/>
    <s v="Gestión de Servicios Diagnósticos y Terapéuticos"/>
    <x v="23"/>
    <s v="Probabilidad de demandas contra la ESE. Insatisfacción de usuarios por la inadecuada prestación del servicio. Deterioro en la calidad de vida. muerte  "/>
    <s v="Usuarios, productos y prácticas"/>
    <s v="Moderado"/>
    <x v="49"/>
    <s v="El profesional coordinador de calidad de laboratorio implementara el uso obligatorio de sticker de identificacion de hemocomponentes y la aplicación de las listas de chequeo LB-FTO-54  adherencia al protocolo de transfusion sanguinea"/>
    <s v="Moderado"/>
    <s v="Reducir"/>
    <s v="No"/>
    <s v="El profesional en Bacteriologia  lider del servicio pretransfusional capacitara al personal medico  a traves del paquete instruccional de buenas practicas transfusion segura y el programa de hemovigilancia                                                             *Auditoria a las listas de chequeo aplicadas durante el trimestre.                                                                      *Evidencia registro fotografico  STICKER de identificacion hemocomponentes "/>
    <x v="0"/>
    <x v="0"/>
    <m/>
    <m/>
  </r>
  <r>
    <n v="33"/>
    <s v="Gestión de Servicios Diagnósticos y Terapéuticos"/>
    <x v="23"/>
    <s v="Probabilidad de perdida reputacional por una peticion ,queja o reclamo interpuesta por el usuario debido aIdentificación inadecuada o incorrecta de muestras."/>
    <s v="Usuarios, productos y prácticas"/>
    <s v="Alto"/>
    <x v="50"/>
    <s v="El profesional coordinador de calidad de laboratorio realizara la supervision de las tomas de muestra  donde aplicara la lista de chequeo LB-FTO-39 Formato de evaluacion de toma d muestras de centros y puestos"/>
    <s v="Moderado"/>
    <s v="Reducir"/>
    <s v="No"/>
    <s v="*auditorias mensuales a las tomas de muestra"/>
    <x v="0"/>
    <x v="0"/>
    <m/>
    <m/>
  </r>
  <r>
    <n v="34"/>
    <s v="Gestión de Servicios Diagnósticos y Terapéuticos"/>
    <x v="23"/>
    <s v="Probabilidad de perdida reputacional por una peticion ,queja o reclamo interpuesta por el usuario debido a la interrupcion en la prestacion del sevicio por falta de insumos o equipos ."/>
    <s v="Ejecucion y administracion de procesos - Usuarios,productos y practicas"/>
    <s v="Moderado"/>
    <x v="51"/>
    <s v="El profesional coordinador de laboratorio realizara el pedido mensual de insumos y reactivos con manejo de stock minimo y maximo evitando la interrupcion en la prestacion del sevicio"/>
    <s v="Moderado"/>
    <s v="Reducir"/>
    <s v="No"/>
    <s v="Sin Acciones"/>
    <x v="0"/>
    <x v="0"/>
    <m/>
    <m/>
  </r>
  <r>
    <m/>
    <s v="Gestión de Servicios Diagnósticos y Terapéuticos"/>
    <x v="23"/>
    <m/>
    <m/>
    <s v="Moderado"/>
    <x v="52"/>
    <s v="El profesional coordinador de laboratorio solicitara  y realizara el seguimiento al cronograma de mantenimientos preventivos a los equipos biomedicos  evitando la interrupcion en la prestacion del seviciol "/>
    <s v="Moderado"/>
    <s v="Reducir"/>
    <s v="No"/>
    <s v="Sin Acciones"/>
    <x v="0"/>
    <x v="0"/>
    <m/>
    <m/>
  </r>
  <r>
    <n v="35"/>
    <s v="Gestión de Servicios Diagnósticos y Terapéuticos"/>
    <x v="23"/>
    <s v="Probabilidad de perdida reputacional por una peticion ,queja o reclamo interpuesta por el usuario debido a la deficiencia en la  de calidad de los resultados por falta de control interno y externo.  "/>
    <s v="Ejecucion y administracion de procesos - Usuarios,productos y practicas"/>
    <s v="Moderado"/>
    <x v="53"/>
    <s v="El profesional coordinador de laboratorio solicitara  y realizara el seguimiento al control de calidad interno y externo  evitando  asi resultados errados que  generaran perdidas de la confianza del servicio. "/>
    <s v="Moderado"/>
    <s v="Reducir"/>
    <s v="No"/>
    <s v="Sin Acciones"/>
    <x v="0"/>
    <x v="0"/>
    <m/>
    <m/>
  </r>
  <r>
    <n v="36"/>
    <s v="Gestión de Servicios Ambulatorios"/>
    <x v="24"/>
    <s v="Probabilidad de afectación economica o reputacional por multa y/o sanción del ente regulador debido a insuficiencia de talento humano "/>
    <s v="Ejecución y administración de procesos"/>
    <s v="Alto"/>
    <x v="54"/>
    <s v="Referente realizará programación mensual a vacunadoras contemplando diferentes estrategias para el programa"/>
    <s v="Alto"/>
    <s v="Reducir"/>
    <s v="No"/>
    <s v="socializar los resultados que se encuentren en el cumplimiento de la programación. "/>
    <x v="0"/>
    <x v="0"/>
    <m/>
    <m/>
  </r>
  <r>
    <m/>
    <s v="Gestión de Servicios Ambulatorios"/>
    <x v="24"/>
    <m/>
    <m/>
    <s v="Alto"/>
    <x v="55"/>
    <s v="Vacunadores realizaran diferentes estrategias intra y extramurales para mejorar las coberturas de vacunación"/>
    <s v="Alto"/>
    <s v="Reducir"/>
    <s v="No"/>
    <s v="Verificación de actas de ejecución de jornadas de vacunación"/>
    <x v="0"/>
    <x v="0"/>
    <m/>
    <m/>
  </r>
  <r>
    <m/>
    <s v="Gestión de Servicios Ambulatorios"/>
    <x v="24"/>
    <m/>
    <m/>
    <s v="Alto"/>
    <x v="56"/>
    <s v="Referente realizará verificación mensual del tablero de control del cumplimiento de metas"/>
    <s v="Alto"/>
    <s v="Reducir"/>
    <s v="No"/>
    <s v="Seguimiento al tablero de control  de metas de vacunación"/>
    <x v="0"/>
    <x v="0"/>
    <m/>
    <m/>
  </r>
  <r>
    <n v="37"/>
    <s v="Planeación"/>
    <x v="25"/>
    <s v="Probabilidad de una afectación reputacional por multa o sanción del ente regulador debido al  incumplimiento de reportes "/>
    <s v="Ejecución y administración de procesos"/>
    <s v="Alto"/>
    <x v="57"/>
    <s v="El profesional de apoyo de planeación realizará seguimiento de las alertas de la matriz de reportes institucionales"/>
    <s v="Moderado"/>
    <s v="Reducir"/>
    <s v="No"/>
    <s v="Enviar Correos Electronicos a los reponsables y comunicaciones verbales para dar cumplimiento"/>
    <x v="0"/>
    <x v="0"/>
    <m/>
    <m/>
  </r>
  <r>
    <m/>
    <s v="Planeación"/>
    <x v="25"/>
    <m/>
    <m/>
    <s v="Alto"/>
    <x v="58"/>
    <s v="El profesional de apoyo implementará una herramienta que le permita contener todos los reportes con sus fechas de vencimiento."/>
    <s v="Moderado"/>
    <s v="Reducir"/>
    <s v="No"/>
    <s v="Realizar Recordatorios en el calnedario de google compatido con los responsables"/>
    <x v="0"/>
    <x v="0"/>
    <m/>
    <m/>
  </r>
  <r>
    <n v="38"/>
    <s v="Gestión Financiera"/>
    <x v="26"/>
    <s v="probabilidad de perdida de los recursos que no se ejecutan."/>
    <s v="ejeccucion y administracion de procesos"/>
    <s v="Alto"/>
    <x v="59"/>
    <s v="La oficina de presupuesto envia el listado de las OPS con saldo sin ejecutar para revisión y liquidación"/>
    <s v="Moderado"/>
    <s v="Reducir"/>
    <s v="No"/>
    <s v="Sin Acciones"/>
    <x v="0"/>
    <x v="0"/>
    <m/>
    <m/>
  </r>
  <r>
    <n v="39"/>
    <s v="Gerencia de Talento Humano"/>
    <x v="27"/>
    <s v="Probabilidad  de una afectacion economica y reputacional por posibles sanciones del ente regulador, debido al incumplimiento y seguimiento del programa de talento humano"/>
    <s v="Ejecución y administración de procesos"/>
    <s v="Alto"/>
    <x v="60"/>
    <s v="El coordinador de talento humano implementara un programa de bienestar e incentivos y por medio de un cronograma ejecutara sus actividades"/>
    <s v="Moderado"/>
    <s v="Reducir"/>
    <s v="No"/>
    <s v="Sin Acciones"/>
    <x v="0"/>
    <x v="0"/>
    <m/>
    <m/>
  </r>
  <r>
    <n v="40"/>
    <s v="Gerencia de Talento Humano"/>
    <x v="27"/>
    <s v="Probabilidad  de una afectacion economica y reputacional por posibles sanciones del ente regulador, debido al incumplimiento y seguimiento del programa institucional de capacitación"/>
    <s v="Ejecución y administración de procesos"/>
    <s v="Alto"/>
    <x v="61"/>
    <s v="El coordinador de talento humano implementara un programa istitucional de capacitacion y por medio de un cronograma ejecutara sus actividades"/>
    <s v="Moderado"/>
    <s v="Reducir"/>
    <s v="No"/>
    <s v="Sin Acciones"/>
    <x v="0"/>
    <x v="0"/>
    <m/>
    <m/>
  </r>
  <r>
    <n v="41"/>
    <s v="Transversal"/>
    <x v="28"/>
    <s v="Posibilidad de afectación reputacional y económico por una barrera administrativa y/o asistencial en la rápida ubicación del paciente en trámite de remisión en una IPS receptora debido a no claridad médica del trámite (pertinencia médica) del proceso; demoras por parte de entidades externas (EPS), por trámites administrativos própios del usuario (afiliación, portabilidad, red de apoyo, autorizaciones)."/>
    <s v="Ejecución y_x000a_administración de_x000a_procesos"/>
    <s v="Alto"/>
    <x v="62"/>
    <s v="Coordinador médico socializará cada uno de los profesionales médicos temas de pertinencia médica para los trámites de remisión, como los respectivos soportes y notas que deben soportar dichos trámites  por medio de charlas pretest y postest"/>
    <s v="Alto"/>
    <s v="Reducir"/>
    <s v="No"/>
    <s v="Sin Acciones"/>
    <x v="0"/>
    <x v="0"/>
    <m/>
    <m/>
  </r>
  <r>
    <m/>
    <s v="Transversal"/>
    <x v="28"/>
    <m/>
    <m/>
    <s v="Alto"/>
    <x v="63"/>
    <s v="Trabajo social identifica los casos con barrera de acceso y continuidad del proceso de atención de remisión dando oportuno cumplimiento al trámite con respectivo registro en historia clínica"/>
    <s v="Alto"/>
    <s v="Reducir"/>
    <s v="No"/>
    <s v="Sin Acciones"/>
    <x v="0"/>
    <x v="0"/>
    <m/>
    <m/>
  </r>
  <r>
    <m/>
    <s v="Transversal"/>
    <x v="28"/>
    <m/>
    <m/>
    <s v="Alto"/>
    <x v="64"/>
    <s v="Referente de referencia realizará revisión a todo trámite de remisión ingresado, dando respuesta a la oportunidad y claridad de los trámites, realizando correcciones al mismo proceso (justificación del objeto de la remisión, soportes diagnósticos, documentación completa, diagnósticos claros, descripción médica detallado de la condición real del paciente)."/>
    <s v="Moderado"/>
    <s v="Reducir"/>
    <s v="No"/>
    <s v="Sin Acciones"/>
    <x v="0"/>
    <x v="0"/>
    <m/>
    <m/>
  </r>
  <r>
    <m/>
    <s v="Transversal"/>
    <x v="28"/>
    <m/>
    <m/>
    <s v="Alto"/>
    <x v="65"/>
    <s v="Referente de referencia socializará a todo el personal asistencial y administrativo involucrado sobre el protocolo de referencia y contrarreferencia, para posteriormente realizar una evaluación a la adherencia del mismo."/>
    <s v="Moderado"/>
    <s v="Reducir"/>
    <s v="No"/>
    <s v="Sin Acciones"/>
    <x v="0"/>
    <x v="0"/>
    <m/>
    <m/>
  </r>
  <r>
    <m/>
    <s v="Transversal"/>
    <x v="28"/>
    <m/>
    <m/>
    <s v="Alto"/>
    <x v="66"/>
    <s v="Servicio de atención al usuario SIAU, apoyará el proceso de radicación de inconformidad ante la EPS a la demora del proceso de referencia con la supersalud, anexando carta para soporte del trámite"/>
    <s v="Moderado"/>
    <s v="Reducir"/>
    <s v="No"/>
    <s v="Sin Acciones"/>
    <x v="0"/>
    <x v="0"/>
    <m/>
    <m/>
  </r>
  <r>
    <n v="42"/>
    <s v="Gestión de Servicios Quirúrgicos"/>
    <x v="29"/>
    <s v="Probabilidad de una afectacion economica y reputacional por hallazgo de vulnerabilidad de la salud del paciente por una mala practica debido a la no adherencia en la realizacion de los controles pertienentes del servicio. "/>
    <s v="Usuarios, productos y practicas "/>
    <s v="Alto"/>
    <x v="67"/>
    <s v="El profesional referente de cirugia realizara capacitacion de retroalimentacion en cuento a la realizacion de las listas de chequeo que se deben practicar al paciente "/>
    <s v="Alto"/>
    <s v="Reducir"/>
    <s v="No"/>
    <s v="Probabilidad de una afectacion economica y reputacional por hallazgo de vulnerabilidad de la salud del paciente por una mala practica debido a la no adherencia en la realizacion de los controles pertienentes del servicio."/>
    <x v="0"/>
    <x v="0"/>
    <m/>
    <m/>
  </r>
  <r>
    <n v="43"/>
    <s v="Gestión de Servicios Quirúrgicos"/>
    <x v="29"/>
    <s v="Probabilidad de una afectacion economica y reputacionla por hallazgo de vulnerabilidad de la salud del paciente por una mala practica por la no realización del proceso adecuado en la estrilizacion del instrumental quirurgico. "/>
    <s v="Usuarios, productos y practicas "/>
    <s v="Alto"/>
    <x v="68"/>
    <s v="El profesional referente de cirugia junto con la instrumentadora quirurgica de la central de esterilización realizara capacitacion de retroalimentacion con respecto a la realizacion del lavado de instrumental y esterilizacion basado en el manual de buenas practicas reglamentario. "/>
    <s v="Alto"/>
    <s v="Reducir"/>
    <s v="No"/>
    <s v="Probabilidad de una afectacion economica y reputacionla por hallazgo de vulnerabilidad de la salud del paciente por una mala practica por la no realización del proceso adecuado en la estrilizacion del instrumental quirurgico."/>
    <x v="0"/>
    <x v="0"/>
    <m/>
    <m/>
  </r>
  <r>
    <n v="44"/>
    <s v="Gestión de Servicios Ambulatorios"/>
    <x v="30"/>
    <s v="Posibilidad de afectación Económica y Reputacional por inadecuada identificación de paciente de salud mental (conducta  suicida, violencia, trastorno mental,  consumo de SPA) en consecuencia al desconocimiento de los criterios de identificación del riesgo en pacientes con enfermedad mental."/>
    <s v="usuarios  productos  o practicas"/>
    <s v="Alto"/>
    <x v="69"/>
    <s v="Referente  salud mental  realizan  busqueda  activa  eventos  salud  mentaL"/>
    <s v="Alto"/>
    <s v="Reducir"/>
    <s v="No"/>
    <s v="Ronda diaria busqueda activa   eventos   salud  mental,  registro  en  formato PSI_FTO_04"/>
    <x v="0"/>
    <x v="0"/>
    <m/>
    <m/>
  </r>
  <r>
    <m/>
    <s v="Gestión de Servicios Ambulatorios"/>
    <x v="30"/>
    <m/>
    <m/>
    <s v="Alto"/>
    <x v="70"/>
    <s v="Referente de Salud Mental realiza_x000a_socialización de criterios  sobre riesgos del paciente  con  enfermedad mental  activacion  de   ruta."/>
    <s v="Moderado"/>
    <s v="Reducir"/>
    <s v="No"/>
    <s v="Cronograma plan capacitacion  eventos  salud  mental, informe sobre actividades  desarrolladas  el  PIC (plan de intervenciones colectivas) en  donde se realizan actividades psicoeducativas que contribuyan al bienestar mental y emocional de la población del municipio de soacha."/>
    <x v="0"/>
    <x v="0"/>
    <m/>
    <m/>
  </r>
  <r>
    <n v="45"/>
    <s v="Transversal"/>
    <x v="31"/>
    <s v="Probabilidad de afectacion reputacional y económica que inpactan   el seguimiento de la opoblacion  debido a la inasistencia  a las citas asignadas "/>
    <s v="USUARIO PRODCUTOS Y PRACTICAS"/>
    <s v="Moderado"/>
    <x v="71"/>
    <s v="El profesional de terceros garantizará el seguimiento  telefonico  previo  a los paciente con cita programada  "/>
    <s v="Moderado"/>
    <s v="Reducir"/>
    <s v="No"/>
    <s v="Sin Acciones"/>
    <x v="0"/>
    <x v="0"/>
    <m/>
    <m/>
  </r>
  <r>
    <n v="46"/>
    <s v="Transversal"/>
    <x v="32"/>
    <s v="Posibilidad de Afectacion reputacional por queja o reclamo de un usuario debido al desconocimiento de informacion realcionadas con las interconsultas al area de Trabajo Social y con la Gestion de Barreras de Acceso."/>
    <s v="Ejecución y _x000a_administración de _x000a_procesos"/>
    <s v="Alto"/>
    <x v="72"/>
    <s v="El lider de Trabajo Social socializara cada uno de los protocolos que implementa el area de Trabajo Social a traves de las interconsultas y la Gestion de Barreras de Acceso a traves de videos, capacitaciones, test."/>
    <s v="Moderado"/>
    <s v="Reducir"/>
    <s v="No"/>
    <s v="Sin Acciones"/>
    <x v="0"/>
    <x v="0"/>
    <m/>
    <m/>
  </r>
  <r>
    <m/>
    <s v="Transversal"/>
    <x v="32"/>
    <m/>
    <m/>
    <s v="Alto"/>
    <x v="73"/>
    <s v="El equipo de Trabajo Social verificara el motivo de interconsulta y la barrera de acceso que requiere gestion por parte del area a traves del sistema Dinamica y la informacion verificada en Ronda"/>
    <s v="Moderado"/>
    <s v="Reducir"/>
    <s v="No"/>
    <s v="Sin Acciones"/>
    <x v="0"/>
    <x v="0"/>
    <m/>
    <m/>
  </r>
  <r>
    <m/>
    <s v="Transversal"/>
    <x v="32"/>
    <m/>
    <m/>
    <s v="Alto"/>
    <x v="74"/>
    <s v="La lider de Trabajo Social en conjunto con el equipo de comunicaciones diseñara  una estrategia comunicativa que permita dar a conocer a la comunidad las rutas de atencion de Trabajo Social y la Gestion de Barreras de acceso a traves de campañas socio educativas"/>
    <s v="Moderado"/>
    <s v="Reducir"/>
    <s v="No"/>
    <s v="Sin Acciones"/>
    <x v="0"/>
    <x v="0"/>
    <m/>
    <m/>
  </r>
  <r>
    <n v="47"/>
    <s v="Gestión de Servicios de Urgencias"/>
    <x v="33"/>
    <s v="Se dimensiona  atravez de la propabilidad de presentacion de PQR, y econonicas derivadas de demandas a la institución. analizando como causa inmediata, las barreras administrativas en la atencion, auditoria interna, PQR. Evidenciando la causa raiz a la mala adherencia a los protocolos institucionales. "/>
    <s v="Usuarios, productos y prácticas"/>
    <s v="Extremo"/>
    <x v="75"/>
    <s v="El profesional de urgencias garantizará la socialziación y medición de la adherencia a los protocolos institucionales."/>
    <s v="Alto"/>
    <s v="Reducir"/>
    <s v="No"/>
    <s v="Sin Acciones"/>
    <x v="0"/>
    <x v="0"/>
    <m/>
    <m/>
  </r>
  <r>
    <n v="48"/>
    <s v="Gestión Administrativa"/>
    <x v="34"/>
    <s v="Posibilidad  de afectación económica por multa o sanción del ente regulador, debido al incumplimiento de los mantenimientos preventivos y correctivos."/>
    <s v="Ejecución y administración de procesos"/>
    <s v="Alto"/>
    <x v="76"/>
    <s v="Ejecución del plan de mantenimiento por el talento humano (auxiliares de mantenimiento) de Recursos Fisicos, con una periodicidad y inspección semanal, con evidencias de registro fotografico, registro en cronograma de mantenimiento. "/>
    <s v="Moderado"/>
    <s v="Reducir"/>
    <s v="No"/>
    <s v="Socializar los resultados que se encuentren en el cumplimiento de la programación. _x000a__x000a_"/>
    <x v="0"/>
    <x v="0"/>
    <m/>
    <m/>
  </r>
  <r>
    <m/>
    <s v="Gestión Administrativa"/>
    <x v="34"/>
    <m/>
    <m/>
    <s v="Alto"/>
    <x v="77"/>
    <s v="Mantenimientos correctivos a la infraestructura y/o equipos a cargo de los auxiliares de mantenimiento con un periodicidad dependiendo de las solicitudes requeridas"/>
    <s v="Moderado"/>
    <s v="Reducir"/>
    <s v="No"/>
    <s v="Verificación de actas de ejecución "/>
    <x v="0"/>
    <x v="0"/>
    <m/>
    <m/>
  </r>
  <r>
    <n v="49"/>
    <s v="Gestión de Servicios Ambulatorios"/>
    <x v="35"/>
    <s v="Probabilidad  de afectacion economica o reputacional por una glosa o demanda debido a la falta tamizajes y encuestas en la consulta de creimiento y desarrollo según edad definidos en el lineamiento tecnico y operativo de la Res 3280 de 2018 y Res 3100 de 2019 (SUHA)."/>
    <s v="Ejecucion y administracion de procesos"/>
    <s v="Alto"/>
    <x v="78"/>
    <s v="Aplicación auditorias de acuerdo a la GPC y Lineamiento tecnico y operativo de Res 3280 de 2018 (CyD) Aplicación de listas de chequeo a los cursos de vida de primera infancia e infancia. Mesas de trabajo con el area de sistemas para ajuste de historia clinica segun Res 3280 de 2018.    "/>
    <s v="Alto"/>
    <s v="Reducir"/>
    <s v="No"/>
    <s v="Socializar los resultados de auditoria en hc según curso de vida de la res 3280 de 2018 a los profesionales._x000a_Planes de mejora y cierre del ciclo de auditoria GPC.                                           Evaluacion listas de chequeo primera infancia e infancia.                                                       Planes de mejora producto de la aplicacion de listas de chequeo.                                                             Capacitacion a personal de sedes en lineamiento tecnico y operativo Res 3280 de 2018 curos de vida primera infancia e infancia.    "/>
    <x v="0"/>
    <x v="0"/>
    <m/>
    <m/>
  </r>
  <r>
    <n v="50"/>
    <s v="Gestión de Servicios Ambulatorios"/>
    <x v="36"/>
    <s v="Probabilidad  de afectacion economica o reputacional por una glosa o demanda debido incumplimiento y a la poca informacion capturada desde historia clinica y fallas enm el software en el proceso de atencion mediante el control prenatal"/>
    <s v="Usuarios, productos y prácticas"/>
    <s v="Alto"/>
    <x v="79"/>
    <s v="El referente de Salud Sexual y Reproductiva realizará mesas de trabajo con referente de Dinamica para ajustes y parametrizacion de Historia Clinica  de Atencion Prenatal. - Aplicación de listas de chequeo a Historia Clinica de Atencion Prenatal Digital, dado que a la fecha se tiene plan de contingencia por fallo en HC de Dinamica Gerencial."/>
    <s v="Alto"/>
    <s v="Reducir"/>
    <s v="No"/>
    <s v="Capacitacion a personal de sedes sobre Diligenciaminto de HC de Atencion Prenatal. Socailizacion del Kardex de Gestantes al profesional medico de las sedes- Evaluacion de listas de chequeo aplicadas a Historia Clinica Digital de atencion Prenatal a todas las sedes. - Planes de mejora a cada profesional de acuerdoa los hallazgos encontrados en la evaluacion de las listas de Chequeo. "/>
    <x v="0"/>
    <x v="0"/>
    <m/>
    <m/>
  </r>
  <r>
    <n v="51"/>
    <s v="Gerencia de Ambiente Físico"/>
    <x v="37"/>
    <s v="consecuencia económica y reputacional que se genera por la materialización del riesgo. Multa y sanción del organismo de control Inadecuada segregación de residuos"/>
    <s v="Ejecución y administración de procesos"/>
    <s v="Alto"/>
    <x v="80"/>
    <s v="El referente ambiental se encargara de realizar capacitaciones al personal en aras de dar cumplimiento y a la correcta segregación de residuos en la Institución"/>
    <s v="Moderado"/>
    <s v="Reducir"/>
    <s v="No"/>
    <s v="Sin Acciones"/>
    <x v="0"/>
    <x v="0"/>
    <m/>
    <m/>
  </r>
  <r>
    <n v="52"/>
    <s v="Gestión de Servicios Ambulatorios"/>
    <x v="10"/>
    <s v="Posibilidad de afectación económica  y reputacional, por multa y sanciones del organismo de control debido a la no aplicación de las normas establecidas en seguridad del paciente."/>
    <s v="Usuarios, productos y prácticas"/>
    <s v="Extremo"/>
    <x v="81"/>
    <s v="En conjunto con los referentes de seguridad del paciente y de manera continua (mensual)se capacitará y evaluará a los funcionarios del area de odontología en todos los aspectos que favorezcan el control de los incidentes y por ende la no aparición de eventos adversos."/>
    <s v="Alto"/>
    <s v="Reducir"/>
    <s v="No"/>
    <s v="Sin Acciones"/>
    <x v="0"/>
    <x v="0"/>
    <m/>
    <m/>
  </r>
  <r>
    <m/>
    <s v="Gestión de Servicios Ambulatorios"/>
    <x v="10"/>
    <s v="Posibilidad de afectación económica  y reputacional, por multa y sanciones del organismo de control debido a la no aplicación de las normas establecidas en seguridad del paciente."/>
    <s v="Usuarios, productos y prácticas"/>
    <s v="Extremo"/>
    <x v="82"/>
    <s v="La auditora del servicio y el coordinador evaluarán de manera concurrente las actividades que deben llevar a cabo los funcionarios del servicio de odontología."/>
    <s v="Alto"/>
    <s v="Reducir"/>
    <s v="No"/>
    <s v="Sin Acciones"/>
    <x v="0"/>
    <x v="0"/>
    <m/>
    <m/>
  </r>
  <r>
    <n v="53"/>
    <s v="Gestión Administrativa"/>
    <x v="38"/>
    <s v="Probabilidad  de una afectacion economica y reputacional al no tener un control efectivo de los activos que forman parte de la Institucion."/>
    <s v="Ejecucion y adminsitracion de procesos"/>
    <s v="Moderado"/>
    <x v="83"/>
    <s v="El proceso de activos fijos tiene el registro de los activos fijos que tiene la institucion en el software de dinamica Gerencial .Net, modulo de activos fijos, actualizando la ubicacion y responables de los bienes muebles._x000a_Se registra en formato codigo RF-FTO-13 el reporte de los traslados y movimientos que se realizan entre  los puestos, centros sedes, proceso y areas_x000a_Se cuenta con poliza de aseguramiento de los activos fijos"/>
    <s v="Moderado"/>
    <s v="Reducir"/>
    <s v="No"/>
    <s v="Realizar el seguimiento al resporte de traslados._x000a_Socializar a todas las areas y procesos la importancia del reporte al proceso de activos fijos de los movimientos que se realizan "/>
    <x v="0"/>
    <x v="0"/>
    <m/>
    <m/>
  </r>
  <r>
    <n v="54"/>
    <s v="Gestión Administrativa"/>
    <x v="38"/>
    <s v="Afectación económica por sanción del ente regulador debido a la evasión y/o pago inoportuno de impuestos prediales, generando pago de intereses"/>
    <s v="Afectación económica por sanción del ente regulador debido a la evasión y/o pago inoportuno de impuestos prediales, generando pago de intereses"/>
    <s v="Moderado"/>
    <x v="84"/>
    <s v="El referente de activos fijos realizara el seguimiento de verificacion de solicitud de CDP, contabilizacion y pago del impuesto dentro de las fechas establecidas"/>
    <s v="Moderado"/>
    <s v="Reducir"/>
    <s v="No"/>
    <s v="Socializar e instalar en un lugar visible de la oficina de tesoreria calendario con los plazos para declarar y pagar el impúesto predial unificado."/>
    <x v="0"/>
    <x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8" indent="0" outline="1" outlineData="1" multipleFieldFilters="0" colHeaderCaption=" ">
  <location ref="G3:G52" firstHeaderRow="1" firstDataRow="1" firstDataCol="1"/>
  <pivotFields count="16">
    <pivotField showAll="0"/>
    <pivotField showAll="0"/>
    <pivotField axis="axisRow" showAll="0" sortType="ascending">
      <items count="44">
        <item sd="0" x="38"/>
        <item sd="0" x="1"/>
        <item sd="0" x="37"/>
        <item sd="0" x="2"/>
        <item sd="0" x="19"/>
        <item sd="0" x="5"/>
        <item sd="0" x="11"/>
        <item sd="0" x="9"/>
        <item sd="0" x="13"/>
        <item sd="0" x="35"/>
        <item sd="0" x="14"/>
        <item sd="0" x="16"/>
        <item x="6"/>
        <item sd="0" x="17"/>
        <item sd="0" x="18"/>
        <item sd="0" x="15"/>
        <item sd="0" x="20"/>
        <item sd="0" x="21"/>
        <item sd="0" x="22"/>
        <item sd="0" x="23"/>
        <item sd="0" x="10"/>
        <item sd="0" x="24"/>
        <item sd="0" x="25"/>
        <item sd="0" x="26"/>
        <item sd="0" x="34"/>
        <item sd="0" x="27"/>
        <item sd="0" x="28"/>
        <item sd="0" x="29"/>
        <item sd="0" x="30"/>
        <item sd="0" m="1" x="41"/>
        <item sd="0" x="12"/>
        <item sd="0" x="4"/>
        <item sd="0" x="0"/>
        <item sd="0" x="7"/>
        <item sd="0" m="1" x="40"/>
        <item sd="0" m="1" x="42"/>
        <item sd="0" m="1" x="39"/>
        <item x="36"/>
        <item x="8"/>
        <item x="3"/>
        <item sd="0" x="31"/>
        <item sd="0" x="32"/>
        <item sd="0" x="33"/>
        <item t="default" sd="0"/>
      </items>
    </pivotField>
    <pivotField showAll="0"/>
    <pivotField showAll="0"/>
    <pivotField showAll="0"/>
    <pivotField axis="axisRow" showAll="0">
      <items count="92">
        <item x="0"/>
        <item x="15"/>
        <item x="16"/>
        <item x="17"/>
        <item x="18"/>
        <item x="19"/>
        <item x="20"/>
        <item x="21"/>
        <item x="22"/>
        <item x="23"/>
        <item x="24"/>
        <item x="25"/>
        <item x="26"/>
        <item x="27"/>
        <item x="28"/>
        <item x="29"/>
        <item x="30"/>
        <item x="1"/>
        <item x="31"/>
        <item x="32"/>
        <item x="33"/>
        <item x="34"/>
        <item x="35"/>
        <item x="36"/>
        <item x="37"/>
        <item x="38"/>
        <item x="39"/>
        <item x="40"/>
        <item x="41"/>
        <item x="42"/>
        <item x="43"/>
        <item x="44"/>
        <item x="45"/>
        <item x="46"/>
        <item x="2"/>
        <item x="47"/>
        <item x="48"/>
        <item m="1" x="89"/>
        <item x="49"/>
        <item m="1" x="85"/>
        <item x="50"/>
        <item x="51"/>
        <item x="52"/>
        <item x="53"/>
        <item x="54"/>
        <item x="55"/>
        <item x="56"/>
        <item x="57"/>
        <item x="59"/>
        <item m="1" x="88"/>
        <item x="60"/>
        <item x="3"/>
        <item x="4"/>
        <item x="5"/>
        <item x="61"/>
        <item x="62"/>
        <item x="63"/>
        <item x="64"/>
        <item x="65"/>
        <item x="66"/>
        <item x="67"/>
        <item x="68"/>
        <item x="69"/>
        <item x="70"/>
        <item x="71"/>
        <item x="72"/>
        <item x="73"/>
        <item x="74"/>
        <item x="75"/>
        <item x="78"/>
        <item x="6"/>
        <item x="7"/>
        <item x="8"/>
        <item x="79"/>
        <item x="80"/>
        <item x="81"/>
        <item x="82"/>
        <item x="83"/>
        <item x="84"/>
        <item x="9"/>
        <item x="10"/>
        <item m="1" x="90"/>
        <item x="11"/>
        <item m="1" x="86"/>
        <item m="1" x="87"/>
        <item x="12"/>
        <item x="13"/>
        <item x="14"/>
        <item x="58"/>
        <item x="76"/>
        <item x="77"/>
        <item t="default"/>
      </items>
    </pivotField>
    <pivotField showAll="0"/>
    <pivotField showAll="0"/>
    <pivotField showAll="0"/>
    <pivotField showAll="0"/>
    <pivotField showAll="0"/>
    <pivotField showAll="0"/>
    <pivotField showAll="0"/>
    <pivotField showAll="0" defaultSubtotal="0"/>
    <pivotField showAll="0"/>
  </pivotFields>
  <rowFields count="2">
    <field x="2"/>
    <field x="6"/>
  </rowFields>
  <rowItems count="49">
    <i>
      <x/>
    </i>
    <i>
      <x v="1"/>
    </i>
    <i>
      <x v="2"/>
    </i>
    <i>
      <x v="3"/>
    </i>
    <i>
      <x v="4"/>
    </i>
    <i>
      <x v="5"/>
    </i>
    <i>
      <x v="6"/>
    </i>
    <i>
      <x v="7"/>
    </i>
    <i>
      <x v="8"/>
    </i>
    <i>
      <x v="9"/>
    </i>
    <i>
      <x v="10"/>
    </i>
    <i>
      <x v="11"/>
    </i>
    <i>
      <x v="12"/>
    </i>
    <i r="1">
      <x v="80"/>
    </i>
    <i r="1">
      <x v="82"/>
    </i>
    <i>
      <x v="13"/>
    </i>
    <i>
      <x v="14"/>
    </i>
    <i>
      <x v="15"/>
    </i>
    <i>
      <x v="16"/>
    </i>
    <i>
      <x v="17"/>
    </i>
    <i>
      <x v="18"/>
    </i>
    <i>
      <x v="19"/>
    </i>
    <i>
      <x v="20"/>
    </i>
    <i>
      <x v="21"/>
    </i>
    <i>
      <x v="22"/>
    </i>
    <i>
      <x v="23"/>
    </i>
    <i>
      <x v="24"/>
    </i>
    <i>
      <x v="25"/>
    </i>
    <i>
      <x v="26"/>
    </i>
    <i>
      <x v="27"/>
    </i>
    <i>
      <x v="28"/>
    </i>
    <i>
      <x v="30"/>
    </i>
    <i>
      <x v="31"/>
    </i>
    <i>
      <x v="32"/>
    </i>
    <i>
      <x v="33"/>
    </i>
    <i>
      <x v="37"/>
    </i>
    <i r="1">
      <x v="73"/>
    </i>
    <i>
      <x v="38"/>
    </i>
    <i r="1">
      <x v="1"/>
    </i>
    <i r="1">
      <x v="2"/>
    </i>
    <i r="1">
      <x v="3"/>
    </i>
    <i>
      <x v="39"/>
    </i>
    <i r="1">
      <x v="51"/>
    </i>
    <i r="1">
      <x v="52"/>
    </i>
    <i r="1">
      <x v="53"/>
    </i>
    <i>
      <x v="40"/>
    </i>
    <i>
      <x v="41"/>
    </i>
    <i>
      <x v="42"/>
    </i>
    <i t="grand">
      <x/>
    </i>
  </rowItems>
  <colItems count="1">
    <i/>
  </colItems>
  <pivotTableStyleInfo name="PivotStyleDark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8" indent="0" outline="1" outlineData="1" multipleFieldFilters="0" colHeaderCaption=" ">
  <location ref="R3:T44" firstHeaderRow="1" firstDataRow="2" firstDataCol="1"/>
  <pivotFields count="16">
    <pivotField showAll="0"/>
    <pivotField showAll="0"/>
    <pivotField axis="axisRow" showAll="0">
      <items count="44">
        <item sd="0" x="38"/>
        <item sd="0" x="1"/>
        <item sd="0" x="37"/>
        <item sd="0" x="2"/>
        <item sd="0" x="19"/>
        <item sd="0" x="5"/>
        <item sd="0" x="11"/>
        <item sd="0" x="9"/>
        <item sd="0" x="13"/>
        <item sd="0" x="35"/>
        <item sd="0" x="14"/>
        <item sd="0" x="16"/>
        <item sd="0" x="17"/>
        <item sd="0" x="18"/>
        <item sd="0" x="15"/>
        <item sd="0" x="20"/>
        <item sd="0" x="21"/>
        <item sd="0" x="22"/>
        <item sd="0" x="23"/>
        <item sd="0" x="10"/>
        <item sd="0" x="24"/>
        <item sd="0" x="25"/>
        <item sd="0" x="26"/>
        <item sd="0" x="34"/>
        <item sd="0" x="27"/>
        <item sd="0" x="28"/>
        <item sd="0" x="29"/>
        <item sd="0" x="30"/>
        <item sd="0" m="1" x="41"/>
        <item sd="0" x="12"/>
        <item sd="0" x="4"/>
        <item sd="0" x="0"/>
        <item sd="0" x="7"/>
        <item sd="0" m="1" x="40"/>
        <item sd="0" m="1" x="42"/>
        <item sd="0" m="1" x="39"/>
        <item sd="0" x="31"/>
        <item sd="0" x="32"/>
        <item sd="0" x="33"/>
        <item sd="0" x="6"/>
        <item sd="0" x="36"/>
        <item sd="0" x="3"/>
        <item sd="0" x="8"/>
        <item t="default" sd="0"/>
      </items>
    </pivotField>
    <pivotField showAll="0"/>
    <pivotField showAll="0"/>
    <pivotField showAll="0"/>
    <pivotField axis="axisRow" showAll="0">
      <items count="92">
        <item x="0"/>
        <item x="15"/>
        <item x="16"/>
        <item x="17"/>
        <item x="18"/>
        <item x="19"/>
        <item x="20"/>
        <item x="21"/>
        <item x="22"/>
        <item x="23"/>
        <item x="24"/>
        <item x="25"/>
        <item x="26"/>
        <item x="27"/>
        <item x="28"/>
        <item x="29"/>
        <item x="30"/>
        <item x="1"/>
        <item x="31"/>
        <item x="32"/>
        <item x="33"/>
        <item x="34"/>
        <item x="35"/>
        <item x="36"/>
        <item x="37"/>
        <item x="38"/>
        <item x="39"/>
        <item x="40"/>
        <item x="41"/>
        <item x="42"/>
        <item x="43"/>
        <item x="44"/>
        <item x="45"/>
        <item x="46"/>
        <item x="2"/>
        <item x="47"/>
        <item x="48"/>
        <item m="1" x="89"/>
        <item x="49"/>
        <item m="1" x="85"/>
        <item x="50"/>
        <item x="51"/>
        <item x="52"/>
        <item x="53"/>
        <item x="54"/>
        <item x="55"/>
        <item x="56"/>
        <item x="57"/>
        <item x="59"/>
        <item m="1" x="88"/>
        <item x="60"/>
        <item x="3"/>
        <item x="4"/>
        <item x="5"/>
        <item x="61"/>
        <item x="62"/>
        <item x="63"/>
        <item x="64"/>
        <item x="65"/>
        <item x="66"/>
        <item x="67"/>
        <item x="68"/>
        <item x="69"/>
        <item x="70"/>
        <item x="71"/>
        <item x="72"/>
        <item x="73"/>
        <item x="74"/>
        <item x="75"/>
        <item x="78"/>
        <item x="6"/>
        <item x="7"/>
        <item x="8"/>
        <item x="79"/>
        <item x="80"/>
        <item x="81"/>
        <item x="82"/>
        <item x="83"/>
        <item x="84"/>
        <item x="9"/>
        <item x="10"/>
        <item m="1" x="90"/>
        <item x="11"/>
        <item m="1" x="86"/>
        <item m="1" x="87"/>
        <item x="12"/>
        <item x="13"/>
        <item x="14"/>
        <item x="58"/>
        <item x="76"/>
        <item x="77"/>
        <item t="default"/>
      </items>
    </pivotField>
    <pivotField showAll="0"/>
    <pivotField showAll="0"/>
    <pivotField showAll="0"/>
    <pivotField showAll="0"/>
    <pivotField showAll="0"/>
    <pivotField showAll="0">
      <items count="4">
        <item h="1" m="1" x="1"/>
        <item m="1" x="2"/>
        <item h="1" x="0"/>
        <item t="default"/>
      </items>
    </pivotField>
    <pivotField axis="axisCol" dataField="1" showAll="0">
      <items count="4">
        <item m="1" x="1"/>
        <item m="1" x="2"/>
        <item x="0"/>
        <item t="default"/>
      </items>
    </pivotField>
    <pivotField showAll="0" defaultSubtotal="0"/>
    <pivotField showAll="0"/>
  </pivotFields>
  <rowFields count="2">
    <field x="2"/>
    <field x="6"/>
  </rowFields>
  <rowItems count="40">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6"/>
    </i>
    <i>
      <x v="37"/>
    </i>
    <i>
      <x v="38"/>
    </i>
    <i>
      <x v="39"/>
    </i>
    <i>
      <x v="40"/>
    </i>
    <i>
      <x v="41"/>
    </i>
    <i>
      <x v="42"/>
    </i>
    <i t="grand">
      <x/>
    </i>
  </rowItems>
  <colFields count="1">
    <field x="13"/>
  </colFields>
  <colItems count="2">
    <i>
      <x v="2"/>
    </i>
    <i t="grand">
      <x/>
    </i>
  </colItems>
  <dataFields count="1">
    <dataField name="Cuenta de II SEGUIMIENTO" fld="13" subtotal="count" baseField="0" baseItem="0"/>
  </dataFields>
  <formats count="6">
    <format dxfId="5">
      <pivotArea field="12" type="button" dataOnly="0" labelOnly="1" outline="0"/>
    </format>
    <format dxfId="4">
      <pivotArea outline="0" collapsedLevelsAreSubtotals="1" fieldPosition="0"/>
    </format>
    <format dxfId="3">
      <pivotArea field="13" type="button" dataOnly="0" labelOnly="1" outline="0" axis="axisCol" fieldPosition="0"/>
    </format>
    <format dxfId="2">
      <pivotArea type="topRight" dataOnly="0" labelOnly="1" outline="0" fieldPosition="0"/>
    </format>
    <format dxfId="1">
      <pivotArea dataOnly="0" labelOnly="1" fieldPosition="0">
        <references count="1">
          <reference field="13" count="0"/>
        </references>
      </pivotArea>
    </format>
    <format dxfId="0">
      <pivotArea dataOnly="0" labelOnly="1" grandCol="1" outline="0" fieldPosition="0"/>
    </format>
  </formats>
  <pivotTableStyleInfo name="PivotStyleDark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colGrandTotals="0" itemPrintTitles="1" createdVersion="8" indent="0" compact="0" compactData="0" multipleFieldFilters="0">
  <location ref="A4:B44" firstHeaderRow="1" firstDataRow="1" firstDataCol="1"/>
  <pivotFields count="16">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43">
        <item sd="0" x="38"/>
        <item sd="0" x="1"/>
        <item sd="0" x="37"/>
        <item sd="0" x="2"/>
        <item sd="0" x="19"/>
        <item sd="0" x="5"/>
        <item sd="0" x="11"/>
        <item sd="0" x="9"/>
        <item sd="0" x="13"/>
        <item sd="0" x="35"/>
        <item sd="0" x="14"/>
        <item sd="0" x="16"/>
        <item sd="0" x="17"/>
        <item sd="0" x="18"/>
        <item sd="0" x="15"/>
        <item sd="0" x="20"/>
        <item sd="0" x="21"/>
        <item sd="0" x="22"/>
        <item sd="0" x="23"/>
        <item sd="0" x="10"/>
        <item sd="0" x="24"/>
        <item sd="0" x="25"/>
        <item sd="0" x="26"/>
        <item sd="0" x="34"/>
        <item sd="0" x="27"/>
        <item sd="0" x="28"/>
        <item sd="0" x="29"/>
        <item sd="0" x="30"/>
        <item sd="0" m="1" x="41"/>
        <item sd="0" x="12"/>
        <item sd="0" x="4"/>
        <item x="0"/>
        <item sd="0" x="7"/>
        <item sd="0" m="1" x="40"/>
        <item sd="0" m="1" x="42"/>
        <item sd="0" m="1" x="39"/>
        <item sd="0" x="31"/>
        <item sd="0" x="32"/>
        <item sd="0" x="33"/>
        <item x="6"/>
        <item x="36"/>
        <item x="3"/>
        <item x="8"/>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2"/>
  </rowFields>
  <rowItems count="40">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6"/>
    </i>
    <i>
      <x v="37"/>
    </i>
    <i>
      <x v="38"/>
    </i>
    <i>
      <x v="39"/>
    </i>
    <i>
      <x v="40"/>
    </i>
    <i>
      <x v="41"/>
    </i>
    <i>
      <x v="42"/>
    </i>
    <i t="grand">
      <x/>
    </i>
  </rowItems>
  <colItems count="1">
    <i/>
  </colItems>
  <dataFields count="1">
    <dataField name="Cant. Riesgo" fld="3" subtotal="count" baseField="0" baseItem="0"/>
  </dataFields>
  <pivotTableStyleInfo name="PivotStyleDark7" showRowHeaders="0"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6" minRefreshableVersion="3" useAutoFormatting="1" itemPrintTitles="1" createdVersion="8" indent="0" outline="1" outlineData="1" multipleFieldFilters="0" colHeaderCaption=" ">
  <location ref="M3:O51" firstHeaderRow="1" firstDataRow="2" firstDataCol="1"/>
  <pivotFields count="16">
    <pivotField showAll="0"/>
    <pivotField showAll="0"/>
    <pivotField axis="axisRow" showAll="0">
      <items count="44">
        <item sd="0" x="38"/>
        <item sd="0" x="1"/>
        <item sd="0" x="37"/>
        <item sd="0" x="2"/>
        <item sd="0" x="19"/>
        <item sd="0" x="5"/>
        <item sd="0" x="11"/>
        <item sd="0" x="9"/>
        <item sd="0" x="13"/>
        <item sd="0" x="35"/>
        <item sd="0" x="14"/>
        <item sd="0" x="16"/>
        <item sd="0" x="17"/>
        <item sd="0" x="18"/>
        <item sd="0" x="15"/>
        <item sd="0" x="20"/>
        <item sd="0" x="21"/>
        <item sd="0" x="22"/>
        <item sd="0" x="23"/>
        <item sd="0" x="10"/>
        <item sd="0" x="24"/>
        <item sd="0" x="25"/>
        <item sd="0" x="26"/>
        <item sd="0" x="34"/>
        <item sd="0" x="27"/>
        <item sd="0" x="28"/>
        <item sd="0" x="29"/>
        <item sd="0" x="30"/>
        <item sd="0" m="1" x="41"/>
        <item sd="0" x="12"/>
        <item sd="0" x="4"/>
        <item sd="0" x="0"/>
        <item sd="0" x="7"/>
        <item sd="0" m="1" x="40"/>
        <item sd="0" m="1" x="42"/>
        <item sd="0" m="1" x="39"/>
        <item sd="0" x="31"/>
        <item sd="0" x="32"/>
        <item sd="0" x="33"/>
        <item sd="0" x="6"/>
        <item x="36"/>
        <item x="3"/>
        <item x="8"/>
        <item t="default" sd="0"/>
      </items>
    </pivotField>
    <pivotField showAll="0"/>
    <pivotField showAll="0"/>
    <pivotField showAll="0"/>
    <pivotField axis="axisRow" showAll="0">
      <items count="92">
        <item x="0"/>
        <item x="15"/>
        <item x="16"/>
        <item x="17"/>
        <item x="18"/>
        <item x="19"/>
        <item x="20"/>
        <item x="21"/>
        <item x="22"/>
        <item x="23"/>
        <item x="24"/>
        <item x="25"/>
        <item x="26"/>
        <item x="27"/>
        <item x="28"/>
        <item x="29"/>
        <item x="30"/>
        <item x="1"/>
        <item x="31"/>
        <item x="32"/>
        <item x="33"/>
        <item x="34"/>
        <item x="35"/>
        <item x="36"/>
        <item x="37"/>
        <item x="38"/>
        <item x="39"/>
        <item x="40"/>
        <item x="41"/>
        <item x="42"/>
        <item x="43"/>
        <item x="44"/>
        <item x="45"/>
        <item x="46"/>
        <item x="2"/>
        <item x="47"/>
        <item x="48"/>
        <item m="1" x="89"/>
        <item x="49"/>
        <item m="1" x="85"/>
        <item x="50"/>
        <item x="51"/>
        <item x="52"/>
        <item x="53"/>
        <item x="54"/>
        <item x="55"/>
        <item x="56"/>
        <item x="57"/>
        <item x="59"/>
        <item m="1" x="88"/>
        <item x="60"/>
        <item x="3"/>
        <item x="4"/>
        <item x="5"/>
        <item x="61"/>
        <item x="62"/>
        <item x="63"/>
        <item x="64"/>
        <item x="65"/>
        <item x="66"/>
        <item x="67"/>
        <item x="68"/>
        <item x="69"/>
        <item x="70"/>
        <item x="71"/>
        <item x="72"/>
        <item x="73"/>
        <item x="74"/>
        <item x="75"/>
        <item x="78"/>
        <item x="6"/>
        <item x="7"/>
        <item x="8"/>
        <item x="79"/>
        <item x="80"/>
        <item x="81"/>
        <item x="82"/>
        <item x="83"/>
        <item x="84"/>
        <item x="9"/>
        <item x="10"/>
        <item m="1" x="90"/>
        <item x="11"/>
        <item m="1" x="86"/>
        <item m="1" x="87"/>
        <item x="12"/>
        <item x="13"/>
        <item x="14"/>
        <item x="58"/>
        <item x="76"/>
        <item x="77"/>
        <item t="default"/>
      </items>
    </pivotField>
    <pivotField showAll="0"/>
    <pivotField showAll="0"/>
    <pivotField showAll="0"/>
    <pivotField showAll="0"/>
    <pivotField showAll="0"/>
    <pivotField axis="axisCol" dataField="1" showAll="0">
      <items count="4">
        <item m="1" x="1"/>
        <item m="1" x="2"/>
        <item x="0"/>
        <item t="default"/>
      </items>
    </pivotField>
    <pivotField showAll="0"/>
    <pivotField showAll="0" defaultSubtotal="0"/>
    <pivotField showAll="0"/>
  </pivotFields>
  <rowFields count="2">
    <field x="2"/>
    <field x="6"/>
  </rowFields>
  <rowItems count="47">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6"/>
    </i>
    <i>
      <x v="37"/>
    </i>
    <i>
      <x v="38"/>
    </i>
    <i>
      <x v="39"/>
    </i>
    <i>
      <x v="40"/>
    </i>
    <i r="1">
      <x v="73"/>
    </i>
    <i>
      <x v="41"/>
    </i>
    <i r="1">
      <x v="51"/>
    </i>
    <i r="1">
      <x v="52"/>
    </i>
    <i r="1">
      <x v="53"/>
    </i>
    <i>
      <x v="42"/>
    </i>
    <i r="1">
      <x v="1"/>
    </i>
    <i r="1">
      <x v="2"/>
    </i>
    <i r="1">
      <x v="3"/>
    </i>
    <i t="grand">
      <x/>
    </i>
  </rowItems>
  <colFields count="1">
    <field x="12"/>
  </colFields>
  <colItems count="2">
    <i>
      <x v="2"/>
    </i>
    <i t="grand">
      <x/>
    </i>
  </colItems>
  <dataFields count="1">
    <dataField name="Cuenta de I SEGUIMIENTO" fld="12" subtotal="count" baseField="0" baseItem="0"/>
  </dataFields>
  <formats count="9">
    <format dxfId="14">
      <pivotArea type="origin" dataOnly="0" labelOnly="1" outline="0" fieldPosition="0"/>
    </format>
    <format dxfId="13">
      <pivotArea field="2" type="button" dataOnly="0" labelOnly="1" outline="0" axis="axisRow" fieldPosition="0"/>
    </format>
    <format dxfId="12">
      <pivotArea dataOnly="0" labelOnly="1" fieldPosition="0">
        <references count="1">
          <reference field="2" count="0"/>
        </references>
      </pivotArea>
    </format>
    <format dxfId="11">
      <pivotArea dataOnly="0" labelOnly="1" grandRow="1" outline="0" fieldPosition="0"/>
    </format>
    <format dxfId="10">
      <pivotArea outline="0" collapsedLevelsAreSubtotals="1" fieldPosition="0"/>
    </format>
    <format dxfId="9">
      <pivotArea field="12" type="button" dataOnly="0" labelOnly="1" outline="0" axis="axisCol" fieldPosition="0"/>
    </format>
    <format dxfId="8">
      <pivotArea type="topRight" dataOnly="0" labelOnly="1" outline="0" fieldPosition="0"/>
    </format>
    <format dxfId="7">
      <pivotArea dataOnly="0" labelOnly="1" fieldPosition="0">
        <references count="1">
          <reference field="12" count="0"/>
        </references>
      </pivotArea>
    </format>
    <format dxfId="6">
      <pivotArea dataOnly="0" labelOnly="1" grandCol="1" outline="0" fieldPosition="0"/>
    </format>
  </formats>
  <pivotTableStyleInfo name="PivotStyleDark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P93"/>
  <sheetViews>
    <sheetView showGridLines="0" zoomScaleNormal="100" zoomScaleSheetLayoutView="70" zoomScalePageLayoutView="80" workbookViewId="0">
      <pane xSplit="4" ySplit="6" topLeftCell="E7" activePane="bottomRight" state="frozen"/>
      <selection pane="topRight" activeCell="E1" sqref="E1"/>
      <selection pane="bottomLeft" activeCell="A6" sqref="A6"/>
      <selection pane="bottomRight" activeCell="D7" sqref="D7"/>
    </sheetView>
  </sheetViews>
  <sheetFormatPr baseColWidth="10" defaultColWidth="25.7109375" defaultRowHeight="16.5" x14ac:dyDescent="0.2"/>
  <cols>
    <col min="1" max="1" width="5.5703125" style="3" customWidth="1"/>
    <col min="2" max="2" width="19.7109375" style="3" customWidth="1"/>
    <col min="3" max="3" width="17.28515625" style="3" customWidth="1"/>
    <col min="4" max="4" width="49.28515625" style="4" customWidth="1"/>
    <col min="5" max="5" width="18.42578125" style="3" customWidth="1"/>
    <col min="6" max="6" width="11.140625" style="3" customWidth="1"/>
    <col min="7" max="7" width="6.28515625" style="3" customWidth="1"/>
    <col min="8" max="8" width="49.42578125" style="4" customWidth="1"/>
    <col min="9" max="9" width="12" style="3" customWidth="1"/>
    <col min="10" max="10" width="14.5703125" style="3" customWidth="1"/>
    <col min="11" max="11" width="12.7109375" style="3" customWidth="1"/>
    <col min="12" max="12" width="39.140625" style="4" customWidth="1"/>
    <col min="13" max="15" width="17.5703125" style="1" customWidth="1"/>
    <col min="16" max="16" width="17.140625" style="1" customWidth="1"/>
    <col min="17" max="22" width="11.42578125" style="1" customWidth="1"/>
    <col min="23" max="259" width="9.140625" style="1" customWidth="1"/>
    <col min="260" max="16384" width="25.7109375" style="1"/>
  </cols>
  <sheetData>
    <row r="2" spans="1:16" customFormat="1" ht="28.5" customHeight="1" x14ac:dyDescent="0.2">
      <c r="A2" s="193"/>
      <c r="B2" s="193"/>
      <c r="C2" s="193"/>
      <c r="D2" s="194" t="s">
        <v>9</v>
      </c>
      <c r="E2" s="195"/>
      <c r="F2" s="195"/>
      <c r="G2" s="195"/>
      <c r="H2" s="195"/>
      <c r="I2" s="195"/>
      <c r="J2" s="195"/>
      <c r="K2" s="195"/>
      <c r="L2" s="196"/>
      <c r="M2" s="155"/>
      <c r="N2" s="155"/>
      <c r="O2" s="155"/>
    </row>
    <row r="3" spans="1:16" customFormat="1" ht="18" customHeight="1" x14ac:dyDescent="0.2">
      <c r="A3" s="193"/>
      <c r="B3" s="193"/>
      <c r="C3" s="193"/>
      <c r="D3" s="197" t="s">
        <v>679</v>
      </c>
      <c r="E3" s="198"/>
      <c r="F3" s="198"/>
      <c r="G3" s="198"/>
      <c r="H3" s="198"/>
      <c r="I3" s="199"/>
      <c r="J3" s="203" t="s">
        <v>680</v>
      </c>
      <c r="K3" s="204"/>
      <c r="L3" s="151" t="s">
        <v>699</v>
      </c>
      <c r="M3" s="154"/>
      <c r="N3" s="154"/>
      <c r="O3" s="154"/>
    </row>
    <row r="4" spans="1:16" customFormat="1" ht="18" customHeight="1" x14ac:dyDescent="0.2">
      <c r="A4" s="193"/>
      <c r="B4" s="193"/>
      <c r="C4" s="193"/>
      <c r="D4" s="197"/>
      <c r="E4" s="198"/>
      <c r="F4" s="198"/>
      <c r="G4" s="198"/>
      <c r="H4" s="198"/>
      <c r="I4" s="199"/>
      <c r="J4" s="203" t="s">
        <v>681</v>
      </c>
      <c r="K4" s="204"/>
      <c r="L4" s="151" t="s">
        <v>700</v>
      </c>
    </row>
    <row r="5" spans="1:16" ht="18" customHeight="1" x14ac:dyDescent="0.2">
      <c r="A5" s="193"/>
      <c r="B5" s="193"/>
      <c r="C5" s="193"/>
      <c r="D5" s="200"/>
      <c r="E5" s="201"/>
      <c r="F5" s="201"/>
      <c r="G5" s="201"/>
      <c r="H5" s="201"/>
      <c r="I5" s="202"/>
      <c r="J5" s="203" t="s">
        <v>682</v>
      </c>
      <c r="K5" s="204"/>
      <c r="L5" s="152">
        <v>44995</v>
      </c>
    </row>
    <row r="6" spans="1:16" s="5" customFormat="1" ht="32.25" customHeight="1" x14ac:dyDescent="0.2">
      <c r="A6" s="6" t="s">
        <v>289</v>
      </c>
      <c r="B6" s="7" t="s">
        <v>0</v>
      </c>
      <c r="C6" s="6" t="s">
        <v>1</v>
      </c>
      <c r="D6" s="6" t="s">
        <v>2</v>
      </c>
      <c r="E6" s="6" t="s">
        <v>3</v>
      </c>
      <c r="F6" s="6" t="s">
        <v>4</v>
      </c>
      <c r="G6" s="6" t="s">
        <v>288</v>
      </c>
      <c r="H6" s="6" t="s">
        <v>5</v>
      </c>
      <c r="I6" s="6" t="s">
        <v>6</v>
      </c>
      <c r="J6" s="6" t="s">
        <v>7</v>
      </c>
      <c r="K6" s="6" t="s">
        <v>688</v>
      </c>
      <c r="L6" s="6" t="s">
        <v>8</v>
      </c>
      <c r="M6" s="8" t="s">
        <v>764</v>
      </c>
      <c r="N6" s="8" t="s">
        <v>763</v>
      </c>
      <c r="O6" s="8" t="s">
        <v>771</v>
      </c>
      <c r="P6" s="8" t="s">
        <v>723</v>
      </c>
    </row>
    <row r="7" spans="1:16" s="2" customFormat="1" ht="78.75" x14ac:dyDescent="0.2">
      <c r="A7" s="8">
        <v>1</v>
      </c>
      <c r="B7" s="9" t="s">
        <v>10</v>
      </c>
      <c r="C7" s="9" t="s">
        <v>11</v>
      </c>
      <c r="D7" s="12" t="s">
        <v>171</v>
      </c>
      <c r="E7" s="15" t="s">
        <v>172</v>
      </c>
      <c r="F7" s="10" t="s">
        <v>12</v>
      </c>
      <c r="G7" s="16" t="s">
        <v>76</v>
      </c>
      <c r="H7" s="17" t="s">
        <v>21</v>
      </c>
      <c r="I7" s="10" t="s">
        <v>13</v>
      </c>
      <c r="J7" s="10" t="s">
        <v>14</v>
      </c>
      <c r="K7" s="10" t="s">
        <v>687</v>
      </c>
      <c r="L7" s="10" t="s">
        <v>15</v>
      </c>
      <c r="M7" s="10"/>
      <c r="N7" s="10"/>
      <c r="O7" s="10"/>
      <c r="P7" s="10"/>
    </row>
    <row r="8" spans="1:16" s="2" customFormat="1" ht="63" x14ac:dyDescent="0.2">
      <c r="A8" s="8">
        <v>2</v>
      </c>
      <c r="B8" s="9" t="s">
        <v>16</v>
      </c>
      <c r="C8" s="9" t="s">
        <v>17</v>
      </c>
      <c r="D8" s="12" t="s">
        <v>173</v>
      </c>
      <c r="E8" s="15" t="s">
        <v>18</v>
      </c>
      <c r="F8" s="10" t="s">
        <v>19</v>
      </c>
      <c r="G8" s="16" t="s">
        <v>77</v>
      </c>
      <c r="H8" s="17" t="s">
        <v>20</v>
      </c>
      <c r="I8" s="10" t="s">
        <v>19</v>
      </c>
      <c r="J8" s="10" t="s">
        <v>14</v>
      </c>
      <c r="K8" s="10" t="s">
        <v>687</v>
      </c>
      <c r="L8" s="10" t="s">
        <v>15</v>
      </c>
      <c r="M8" s="10"/>
      <c r="N8" s="10"/>
      <c r="O8" s="10"/>
      <c r="P8" s="10"/>
    </row>
    <row r="9" spans="1:16" s="2" customFormat="1" ht="47.25" x14ac:dyDescent="0.2">
      <c r="A9" s="171">
        <v>3</v>
      </c>
      <c r="B9" s="9" t="s">
        <v>174</v>
      </c>
      <c r="C9" s="9" t="s">
        <v>175</v>
      </c>
      <c r="D9" s="12" t="s">
        <v>176</v>
      </c>
      <c r="E9" s="15" t="s">
        <v>177</v>
      </c>
      <c r="F9" s="10" t="s">
        <v>12</v>
      </c>
      <c r="G9" s="16" t="s">
        <v>78</v>
      </c>
      <c r="H9" s="17" t="s">
        <v>22</v>
      </c>
      <c r="I9" s="10" t="s">
        <v>13</v>
      </c>
      <c r="J9" s="10" t="s">
        <v>14</v>
      </c>
      <c r="K9" s="10" t="s">
        <v>687</v>
      </c>
      <c r="L9" s="10" t="s">
        <v>15</v>
      </c>
      <c r="M9" s="10"/>
      <c r="N9" s="10"/>
      <c r="O9" s="10"/>
      <c r="P9" s="10"/>
    </row>
    <row r="10" spans="1:16" s="2" customFormat="1" ht="75" x14ac:dyDescent="0.2">
      <c r="A10" s="171">
        <v>4</v>
      </c>
      <c r="B10" s="177" t="s">
        <v>178</v>
      </c>
      <c r="C10" s="178" t="s">
        <v>769</v>
      </c>
      <c r="D10" s="19" t="s">
        <v>180</v>
      </c>
      <c r="E10" s="20" t="s">
        <v>181</v>
      </c>
      <c r="F10" s="21" t="s">
        <v>13</v>
      </c>
      <c r="G10" s="16" t="s">
        <v>79</v>
      </c>
      <c r="H10" s="17" t="s">
        <v>23</v>
      </c>
      <c r="I10" s="21" t="s">
        <v>19</v>
      </c>
      <c r="J10" s="10" t="s">
        <v>14</v>
      </c>
      <c r="K10" s="10" t="s">
        <v>687</v>
      </c>
      <c r="L10" s="10" t="s">
        <v>15</v>
      </c>
      <c r="M10" s="10"/>
      <c r="N10" s="10"/>
      <c r="O10" s="10"/>
      <c r="P10" s="10"/>
    </row>
    <row r="11" spans="1:16" s="2" customFormat="1" ht="78.75" x14ac:dyDescent="0.2">
      <c r="A11" s="173"/>
      <c r="B11" s="169" t="s">
        <v>178</v>
      </c>
      <c r="C11" s="46" t="s">
        <v>769</v>
      </c>
      <c r="D11" s="22"/>
      <c r="E11" s="22"/>
      <c r="F11" s="174" t="s">
        <v>13</v>
      </c>
      <c r="G11" s="16" t="s">
        <v>80</v>
      </c>
      <c r="H11" s="17" t="s">
        <v>24</v>
      </c>
      <c r="I11" s="21" t="s">
        <v>19</v>
      </c>
      <c r="J11" s="10" t="s">
        <v>14</v>
      </c>
      <c r="K11" s="10" t="s">
        <v>687</v>
      </c>
      <c r="L11" s="10" t="s">
        <v>15</v>
      </c>
      <c r="M11" s="10"/>
      <c r="N11" s="10"/>
      <c r="O11" s="10"/>
      <c r="P11" s="10"/>
    </row>
    <row r="12" spans="1:16" s="2" customFormat="1" ht="90" x14ac:dyDescent="0.2">
      <c r="A12" s="172"/>
      <c r="B12" s="170" t="s">
        <v>178</v>
      </c>
      <c r="C12" s="47" t="s">
        <v>769</v>
      </c>
      <c r="D12" s="23"/>
      <c r="E12" s="23"/>
      <c r="F12" s="175" t="s">
        <v>13</v>
      </c>
      <c r="G12" s="16" t="s">
        <v>81</v>
      </c>
      <c r="H12" s="17" t="s">
        <v>25</v>
      </c>
      <c r="I12" s="21" t="s">
        <v>19</v>
      </c>
      <c r="J12" s="10" t="s">
        <v>14</v>
      </c>
      <c r="K12" s="10" t="s">
        <v>687</v>
      </c>
      <c r="L12" s="10" t="s">
        <v>150</v>
      </c>
      <c r="M12" s="10"/>
      <c r="N12" s="10"/>
      <c r="O12" s="10"/>
      <c r="P12" s="10"/>
    </row>
    <row r="13" spans="1:16" s="2" customFormat="1" ht="75" x14ac:dyDescent="0.2">
      <c r="A13" s="171">
        <v>5</v>
      </c>
      <c r="B13" s="18" t="s">
        <v>178</v>
      </c>
      <c r="C13" s="18" t="s">
        <v>182</v>
      </c>
      <c r="D13" s="19" t="s">
        <v>183</v>
      </c>
      <c r="E13" s="20" t="s">
        <v>184</v>
      </c>
      <c r="F13" s="21" t="s">
        <v>13</v>
      </c>
      <c r="G13" s="16" t="s">
        <v>82</v>
      </c>
      <c r="H13" s="17" t="s">
        <v>26</v>
      </c>
      <c r="I13" s="10" t="s">
        <v>13</v>
      </c>
      <c r="J13" s="10" t="s">
        <v>14</v>
      </c>
      <c r="K13" s="10" t="s">
        <v>687</v>
      </c>
      <c r="L13" s="10" t="s">
        <v>15</v>
      </c>
      <c r="M13" s="10"/>
      <c r="N13" s="10"/>
      <c r="O13" s="10"/>
      <c r="P13" s="10"/>
    </row>
    <row r="14" spans="1:16" s="2" customFormat="1" ht="47.25" x14ac:dyDescent="0.2">
      <c r="A14" s="173"/>
      <c r="B14" s="46" t="s">
        <v>178</v>
      </c>
      <c r="C14" s="46" t="s">
        <v>182</v>
      </c>
      <c r="D14" s="22"/>
      <c r="E14" s="22"/>
      <c r="F14" s="45" t="s">
        <v>13</v>
      </c>
      <c r="G14" s="16" t="s">
        <v>83</v>
      </c>
      <c r="H14" s="17" t="s">
        <v>27</v>
      </c>
      <c r="I14" s="10" t="s">
        <v>13</v>
      </c>
      <c r="J14" s="10" t="s">
        <v>14</v>
      </c>
      <c r="K14" s="10" t="s">
        <v>687</v>
      </c>
      <c r="L14" s="10" t="s">
        <v>15</v>
      </c>
      <c r="M14" s="10"/>
      <c r="N14" s="10"/>
      <c r="O14" s="10"/>
      <c r="P14" s="10"/>
    </row>
    <row r="15" spans="1:16" ht="90" x14ac:dyDescent="0.2">
      <c r="A15" s="172"/>
      <c r="B15" s="48" t="s">
        <v>178</v>
      </c>
      <c r="C15" s="48" t="s">
        <v>182</v>
      </c>
      <c r="D15" s="25"/>
      <c r="E15" s="24"/>
      <c r="F15" s="43" t="s">
        <v>13</v>
      </c>
      <c r="G15" s="16" t="s">
        <v>84</v>
      </c>
      <c r="H15" s="17" t="s">
        <v>28</v>
      </c>
      <c r="I15" s="10" t="s">
        <v>13</v>
      </c>
      <c r="J15" s="10" t="s">
        <v>14</v>
      </c>
      <c r="K15" s="10" t="s">
        <v>687</v>
      </c>
      <c r="L15" s="10" t="s">
        <v>151</v>
      </c>
      <c r="M15" s="10"/>
      <c r="N15" s="10"/>
      <c r="O15" s="10"/>
      <c r="P15" s="10"/>
    </row>
    <row r="16" spans="1:16" ht="105" x14ac:dyDescent="0.2">
      <c r="A16" s="8">
        <v>6</v>
      </c>
      <c r="B16" s="9" t="s">
        <v>178</v>
      </c>
      <c r="C16" s="9" t="s">
        <v>185</v>
      </c>
      <c r="D16" s="12" t="s">
        <v>186</v>
      </c>
      <c r="E16" s="15" t="s">
        <v>187</v>
      </c>
      <c r="F16" s="10" t="s">
        <v>19</v>
      </c>
      <c r="G16" s="16" t="s">
        <v>85</v>
      </c>
      <c r="H16" s="17" t="s">
        <v>29</v>
      </c>
      <c r="I16" s="21" t="s">
        <v>19</v>
      </c>
      <c r="J16" s="10" t="s">
        <v>14</v>
      </c>
      <c r="K16" s="10" t="s">
        <v>687</v>
      </c>
      <c r="L16" s="10" t="s">
        <v>152</v>
      </c>
      <c r="M16" s="10"/>
      <c r="N16" s="10"/>
      <c r="O16" s="10"/>
      <c r="P16" s="10"/>
    </row>
    <row r="17" spans="1:16" ht="120" x14ac:dyDescent="0.2">
      <c r="A17" s="8">
        <v>7</v>
      </c>
      <c r="B17" s="18" t="s">
        <v>178</v>
      </c>
      <c r="C17" s="18" t="s">
        <v>765</v>
      </c>
      <c r="D17" s="19" t="s">
        <v>189</v>
      </c>
      <c r="E17" s="20" t="s">
        <v>190</v>
      </c>
      <c r="F17" s="21" t="s">
        <v>19</v>
      </c>
      <c r="G17" s="16" t="s">
        <v>86</v>
      </c>
      <c r="H17" s="17" t="s">
        <v>750</v>
      </c>
      <c r="I17" s="21" t="s">
        <v>19</v>
      </c>
      <c r="J17" s="10" t="s">
        <v>14</v>
      </c>
      <c r="K17" s="10" t="s">
        <v>687</v>
      </c>
      <c r="L17" s="11" t="s">
        <v>751</v>
      </c>
      <c r="M17" s="10"/>
      <c r="N17" s="10"/>
      <c r="O17" s="10"/>
      <c r="P17" s="10"/>
    </row>
    <row r="18" spans="1:16" ht="90" x14ac:dyDescent="0.2">
      <c r="A18" s="8">
        <v>8</v>
      </c>
      <c r="B18" s="18" t="s">
        <v>178</v>
      </c>
      <c r="C18" s="18" t="s">
        <v>765</v>
      </c>
      <c r="D18" s="19" t="s">
        <v>191</v>
      </c>
      <c r="E18" s="20" t="s">
        <v>192</v>
      </c>
      <c r="F18" s="21" t="s">
        <v>19</v>
      </c>
      <c r="G18" s="16" t="s">
        <v>87</v>
      </c>
      <c r="H18" s="17" t="s">
        <v>749</v>
      </c>
      <c r="I18" s="21" t="s">
        <v>19</v>
      </c>
      <c r="J18" s="10" t="s">
        <v>14</v>
      </c>
      <c r="K18" s="10" t="s">
        <v>687</v>
      </c>
      <c r="L18" s="11" t="s">
        <v>752</v>
      </c>
      <c r="M18" s="10"/>
      <c r="N18" s="10"/>
      <c r="O18" s="10"/>
      <c r="P18" s="10"/>
    </row>
    <row r="19" spans="1:16" ht="30" customHeight="1" x14ac:dyDescent="0.2">
      <c r="A19" s="8">
        <v>9</v>
      </c>
      <c r="B19" s="18" t="s">
        <v>178</v>
      </c>
      <c r="C19" s="18" t="s">
        <v>193</v>
      </c>
      <c r="D19" s="19" t="s">
        <v>194</v>
      </c>
      <c r="E19" s="20" t="s">
        <v>195</v>
      </c>
      <c r="F19" s="21" t="s">
        <v>13</v>
      </c>
      <c r="G19" s="16" t="s">
        <v>88</v>
      </c>
      <c r="H19" s="17" t="s">
        <v>30</v>
      </c>
      <c r="I19" s="10" t="s">
        <v>13</v>
      </c>
      <c r="J19" s="10" t="s">
        <v>14</v>
      </c>
      <c r="K19" s="10" t="s">
        <v>687</v>
      </c>
      <c r="L19" s="10" t="s">
        <v>15</v>
      </c>
      <c r="M19" s="10"/>
      <c r="N19" s="10"/>
      <c r="O19" s="10"/>
      <c r="P19" s="10"/>
    </row>
    <row r="20" spans="1:16" ht="30" customHeight="1" x14ac:dyDescent="0.2">
      <c r="A20" s="8"/>
      <c r="B20" s="49" t="s">
        <v>178</v>
      </c>
      <c r="C20" s="49" t="s">
        <v>193</v>
      </c>
      <c r="D20" s="27"/>
      <c r="E20" s="26"/>
      <c r="F20" s="44" t="s">
        <v>13</v>
      </c>
      <c r="G20" s="16" t="s">
        <v>89</v>
      </c>
      <c r="H20" s="17" t="s">
        <v>31</v>
      </c>
      <c r="I20" s="10" t="s">
        <v>13</v>
      </c>
      <c r="J20" s="10" t="s">
        <v>14</v>
      </c>
      <c r="K20" s="10" t="s">
        <v>687</v>
      </c>
      <c r="L20" s="10" t="s">
        <v>15</v>
      </c>
      <c r="M20" s="10"/>
      <c r="N20" s="10"/>
      <c r="O20" s="10"/>
      <c r="P20" s="10"/>
    </row>
    <row r="21" spans="1:16" ht="30" customHeight="1" x14ac:dyDescent="0.2">
      <c r="A21" s="8"/>
      <c r="B21" s="48" t="s">
        <v>178</v>
      </c>
      <c r="C21" s="48" t="s">
        <v>193</v>
      </c>
      <c r="D21" s="25"/>
      <c r="E21" s="24"/>
      <c r="F21" s="43" t="s">
        <v>13</v>
      </c>
      <c r="G21" s="16" t="s">
        <v>90</v>
      </c>
      <c r="H21" s="17" t="s">
        <v>32</v>
      </c>
      <c r="I21" s="10" t="s">
        <v>13</v>
      </c>
      <c r="J21" s="10" t="s">
        <v>154</v>
      </c>
      <c r="K21" s="10" t="s">
        <v>687</v>
      </c>
      <c r="L21" s="10" t="s">
        <v>15</v>
      </c>
      <c r="M21" s="10"/>
      <c r="N21" s="10"/>
      <c r="O21" s="10"/>
      <c r="P21" s="10"/>
    </row>
    <row r="22" spans="1:16" ht="120" x14ac:dyDescent="0.2">
      <c r="A22" s="8">
        <v>10</v>
      </c>
      <c r="B22" s="18" t="s">
        <v>178</v>
      </c>
      <c r="C22" s="18" t="s">
        <v>770</v>
      </c>
      <c r="D22" s="19" t="s">
        <v>197</v>
      </c>
      <c r="E22" s="20" t="s">
        <v>198</v>
      </c>
      <c r="F22" s="21" t="s">
        <v>19</v>
      </c>
      <c r="G22" s="16" t="s">
        <v>91</v>
      </c>
      <c r="H22" s="17" t="s">
        <v>33</v>
      </c>
      <c r="I22" s="21" t="s">
        <v>19</v>
      </c>
      <c r="J22" s="10" t="s">
        <v>154</v>
      </c>
      <c r="K22" s="10" t="s">
        <v>687</v>
      </c>
      <c r="L22" s="10" t="s">
        <v>773</v>
      </c>
      <c r="M22" s="10"/>
      <c r="N22" s="10"/>
      <c r="O22" s="10"/>
      <c r="P22" s="10"/>
    </row>
    <row r="23" spans="1:16" ht="105" x14ac:dyDescent="0.2">
      <c r="A23" s="8">
        <v>11</v>
      </c>
      <c r="B23" s="18" t="s">
        <v>178</v>
      </c>
      <c r="C23" s="18" t="s">
        <v>199</v>
      </c>
      <c r="D23" s="19" t="s">
        <v>200</v>
      </c>
      <c r="E23" s="20" t="s">
        <v>190</v>
      </c>
      <c r="F23" s="21" t="s">
        <v>13</v>
      </c>
      <c r="G23" s="16" t="s">
        <v>94</v>
      </c>
      <c r="H23" s="17" t="s">
        <v>34</v>
      </c>
      <c r="I23" s="10" t="s">
        <v>13</v>
      </c>
      <c r="J23" s="10" t="s">
        <v>14</v>
      </c>
      <c r="K23" s="10" t="s">
        <v>687</v>
      </c>
      <c r="L23" s="10" t="s">
        <v>15</v>
      </c>
      <c r="M23" s="10"/>
      <c r="N23" s="10"/>
      <c r="O23" s="10"/>
      <c r="P23" s="10"/>
    </row>
    <row r="24" spans="1:16" ht="63" x14ac:dyDescent="0.2">
      <c r="A24" s="8"/>
      <c r="B24" s="49" t="s">
        <v>178</v>
      </c>
      <c r="C24" s="49" t="s">
        <v>199</v>
      </c>
      <c r="D24" s="27"/>
      <c r="E24" s="26"/>
      <c r="F24" s="44" t="s">
        <v>13</v>
      </c>
      <c r="G24" s="16" t="s">
        <v>95</v>
      </c>
      <c r="H24" s="17" t="s">
        <v>35</v>
      </c>
      <c r="I24" s="21" t="s">
        <v>19</v>
      </c>
      <c r="J24" s="10" t="s">
        <v>14</v>
      </c>
      <c r="K24" s="10" t="s">
        <v>687</v>
      </c>
      <c r="L24" s="10" t="s">
        <v>15</v>
      </c>
      <c r="M24" s="10"/>
      <c r="N24" s="10"/>
      <c r="O24" s="10"/>
      <c r="P24" s="10"/>
    </row>
    <row r="25" spans="1:16" ht="63" x14ac:dyDescent="0.2">
      <c r="A25" s="8"/>
      <c r="B25" s="48" t="s">
        <v>178</v>
      </c>
      <c r="C25" s="48" t="s">
        <v>199</v>
      </c>
      <c r="D25" s="25"/>
      <c r="E25" s="24"/>
      <c r="F25" s="43" t="s">
        <v>13</v>
      </c>
      <c r="G25" s="16" t="s">
        <v>96</v>
      </c>
      <c r="H25" s="17" t="s">
        <v>36</v>
      </c>
      <c r="I25" s="21" t="s">
        <v>19</v>
      </c>
      <c r="J25" s="10" t="s">
        <v>154</v>
      </c>
      <c r="K25" s="10" t="s">
        <v>687</v>
      </c>
      <c r="L25" s="10" t="s">
        <v>15</v>
      </c>
      <c r="M25" s="10"/>
      <c r="N25" s="10"/>
      <c r="O25" s="10"/>
      <c r="P25" s="10"/>
    </row>
    <row r="26" spans="1:16" ht="126" x14ac:dyDescent="0.2">
      <c r="A26" s="8">
        <v>12</v>
      </c>
      <c r="B26" s="20" t="s">
        <v>201</v>
      </c>
      <c r="C26" s="18" t="s">
        <v>202</v>
      </c>
      <c r="D26" s="19" t="s">
        <v>290</v>
      </c>
      <c r="E26" s="20" t="s">
        <v>203</v>
      </c>
      <c r="F26" s="21" t="s">
        <v>13</v>
      </c>
      <c r="G26" s="16" t="s">
        <v>97</v>
      </c>
      <c r="H26" s="17" t="s">
        <v>37</v>
      </c>
      <c r="I26" s="21" t="s">
        <v>19</v>
      </c>
      <c r="J26" s="10" t="s">
        <v>14</v>
      </c>
      <c r="K26" s="10" t="s">
        <v>687</v>
      </c>
      <c r="L26" s="10" t="s">
        <v>15</v>
      </c>
      <c r="M26" s="10"/>
      <c r="N26" s="10"/>
      <c r="O26" s="10"/>
      <c r="P26" s="10"/>
    </row>
    <row r="27" spans="1:16" ht="126" x14ac:dyDescent="0.2">
      <c r="A27" s="8"/>
      <c r="B27" s="48" t="s">
        <v>201</v>
      </c>
      <c r="C27" s="48" t="s">
        <v>202</v>
      </c>
      <c r="D27" s="25"/>
      <c r="E27" s="24"/>
      <c r="F27" s="43" t="s">
        <v>13</v>
      </c>
      <c r="G27" s="16" t="s">
        <v>98</v>
      </c>
      <c r="H27" s="17" t="s">
        <v>38</v>
      </c>
      <c r="I27" s="21" t="s">
        <v>19</v>
      </c>
      <c r="J27" s="10" t="s">
        <v>154</v>
      </c>
      <c r="K27" s="10" t="s">
        <v>687</v>
      </c>
      <c r="L27" s="10" t="s">
        <v>15</v>
      </c>
      <c r="M27" s="10"/>
      <c r="N27" s="10"/>
      <c r="O27" s="10"/>
      <c r="P27" s="10"/>
    </row>
    <row r="28" spans="1:16" ht="75" x14ac:dyDescent="0.2">
      <c r="A28" s="8">
        <v>13</v>
      </c>
      <c r="B28" s="20" t="s">
        <v>201</v>
      </c>
      <c r="C28" s="18" t="s">
        <v>202</v>
      </c>
      <c r="D28" s="19" t="s">
        <v>204</v>
      </c>
      <c r="E28" s="20" t="s">
        <v>203</v>
      </c>
      <c r="F28" s="21" t="s">
        <v>19</v>
      </c>
      <c r="G28" s="16" t="s">
        <v>99</v>
      </c>
      <c r="H28" s="17" t="s">
        <v>39</v>
      </c>
      <c r="I28" s="21" t="s">
        <v>19</v>
      </c>
      <c r="J28" s="10" t="s">
        <v>14</v>
      </c>
      <c r="K28" s="10" t="s">
        <v>687</v>
      </c>
      <c r="L28" s="10" t="s">
        <v>15</v>
      </c>
      <c r="M28" s="10"/>
      <c r="N28" s="10"/>
      <c r="O28" s="10"/>
      <c r="P28" s="10"/>
    </row>
    <row r="29" spans="1:16" ht="141.75" x14ac:dyDescent="0.2">
      <c r="A29" s="8"/>
      <c r="B29" s="48" t="s">
        <v>201</v>
      </c>
      <c r="C29" s="48" t="s">
        <v>202</v>
      </c>
      <c r="D29" s="25"/>
      <c r="E29" s="24"/>
      <c r="F29" s="43" t="s">
        <v>19</v>
      </c>
      <c r="G29" s="16" t="s">
        <v>100</v>
      </c>
      <c r="H29" s="17" t="s">
        <v>40</v>
      </c>
      <c r="I29" s="21" t="s">
        <v>19</v>
      </c>
      <c r="J29" s="10" t="s">
        <v>14</v>
      </c>
      <c r="K29" s="10" t="s">
        <v>687</v>
      </c>
      <c r="L29" s="10" t="s">
        <v>15</v>
      </c>
      <c r="M29" s="10"/>
      <c r="N29" s="10"/>
      <c r="O29" s="10"/>
      <c r="P29" s="10"/>
    </row>
    <row r="30" spans="1:16" ht="150" x14ac:dyDescent="0.2">
      <c r="A30" s="8">
        <v>14</v>
      </c>
      <c r="B30" s="15" t="s">
        <v>205</v>
      </c>
      <c r="C30" s="9" t="s">
        <v>206</v>
      </c>
      <c r="D30" s="12" t="s">
        <v>207</v>
      </c>
      <c r="E30" s="15" t="s">
        <v>203</v>
      </c>
      <c r="F30" s="28" t="s">
        <v>12</v>
      </c>
      <c r="G30" s="16" t="s">
        <v>101</v>
      </c>
      <c r="H30" s="17" t="s">
        <v>41</v>
      </c>
      <c r="I30" s="10" t="s">
        <v>13</v>
      </c>
      <c r="J30" s="10" t="s">
        <v>154</v>
      </c>
      <c r="K30" s="10" t="s">
        <v>687</v>
      </c>
      <c r="L30" s="10" t="s">
        <v>156</v>
      </c>
      <c r="M30" s="10"/>
      <c r="N30" s="10"/>
      <c r="O30" s="10"/>
      <c r="P30" s="10"/>
    </row>
    <row r="31" spans="1:16" ht="75" x14ac:dyDescent="0.2">
      <c r="A31" s="8">
        <v>15</v>
      </c>
      <c r="B31" s="15" t="s">
        <v>205</v>
      </c>
      <c r="C31" s="9" t="s">
        <v>206</v>
      </c>
      <c r="D31" s="12" t="s">
        <v>208</v>
      </c>
      <c r="E31" s="15" t="s">
        <v>203</v>
      </c>
      <c r="F31" s="28" t="s">
        <v>12</v>
      </c>
      <c r="G31" s="16" t="s">
        <v>102</v>
      </c>
      <c r="H31" s="17" t="s">
        <v>42</v>
      </c>
      <c r="I31" s="10" t="s">
        <v>13</v>
      </c>
      <c r="J31" s="10" t="s">
        <v>154</v>
      </c>
      <c r="K31" s="10" t="s">
        <v>687</v>
      </c>
      <c r="L31" s="10" t="s">
        <v>157</v>
      </c>
      <c r="M31" s="10"/>
      <c r="N31" s="10"/>
      <c r="O31" s="10"/>
      <c r="P31" s="10"/>
    </row>
    <row r="32" spans="1:16" ht="47.25" x14ac:dyDescent="0.2">
      <c r="A32" s="8">
        <v>16</v>
      </c>
      <c r="B32" s="15" t="s">
        <v>201</v>
      </c>
      <c r="C32" s="9" t="s">
        <v>209</v>
      </c>
      <c r="D32" s="12" t="s">
        <v>210</v>
      </c>
      <c r="E32" s="12" t="s">
        <v>181</v>
      </c>
      <c r="F32" s="28" t="s">
        <v>13</v>
      </c>
      <c r="G32" s="16" t="s">
        <v>103</v>
      </c>
      <c r="H32" s="17" t="s">
        <v>291</v>
      </c>
      <c r="I32" s="10" t="s">
        <v>13</v>
      </c>
      <c r="J32" s="10" t="s">
        <v>14</v>
      </c>
      <c r="K32" s="10" t="s">
        <v>687</v>
      </c>
      <c r="L32" s="10" t="s">
        <v>158</v>
      </c>
      <c r="M32" s="10"/>
      <c r="N32" s="10"/>
      <c r="O32" s="10"/>
      <c r="P32" s="10"/>
    </row>
    <row r="33" spans="1:16" ht="60" x14ac:dyDescent="0.2">
      <c r="A33" s="8">
        <v>17</v>
      </c>
      <c r="B33" s="15" t="s">
        <v>201</v>
      </c>
      <c r="C33" s="9" t="s">
        <v>209</v>
      </c>
      <c r="D33" s="12" t="s">
        <v>211</v>
      </c>
      <c r="E33" s="12" t="s">
        <v>184</v>
      </c>
      <c r="F33" s="28" t="s">
        <v>13</v>
      </c>
      <c r="G33" s="16" t="s">
        <v>104</v>
      </c>
      <c r="H33" s="17" t="s">
        <v>292</v>
      </c>
      <c r="I33" s="10" t="s">
        <v>13</v>
      </c>
      <c r="J33" s="10" t="s">
        <v>14</v>
      </c>
      <c r="K33" s="10" t="s">
        <v>687</v>
      </c>
      <c r="L33" s="10" t="s">
        <v>159</v>
      </c>
      <c r="M33" s="10"/>
      <c r="N33" s="10"/>
      <c r="O33" s="10"/>
      <c r="P33" s="10"/>
    </row>
    <row r="34" spans="1:16" ht="47.25" x14ac:dyDescent="0.2">
      <c r="A34" s="8">
        <v>18</v>
      </c>
      <c r="B34" s="15" t="s">
        <v>201</v>
      </c>
      <c r="C34" s="9" t="s">
        <v>209</v>
      </c>
      <c r="D34" s="12" t="s">
        <v>212</v>
      </c>
      <c r="E34" s="12" t="s">
        <v>187</v>
      </c>
      <c r="F34" s="28" t="s">
        <v>13</v>
      </c>
      <c r="G34" s="16" t="s">
        <v>105</v>
      </c>
      <c r="H34" s="17" t="s">
        <v>293</v>
      </c>
      <c r="I34" s="10" t="s">
        <v>13</v>
      </c>
      <c r="J34" s="10" t="s">
        <v>14</v>
      </c>
      <c r="K34" s="10" t="s">
        <v>687</v>
      </c>
      <c r="L34" s="10" t="s">
        <v>160</v>
      </c>
      <c r="M34" s="10"/>
      <c r="N34" s="10"/>
      <c r="O34" s="10"/>
      <c r="P34" s="10"/>
    </row>
    <row r="35" spans="1:16" ht="47.25" x14ac:dyDescent="0.2">
      <c r="A35" s="8">
        <v>19</v>
      </c>
      <c r="B35" s="15" t="s">
        <v>205</v>
      </c>
      <c r="C35" s="9" t="s">
        <v>213</v>
      </c>
      <c r="D35" s="12" t="s">
        <v>214</v>
      </c>
      <c r="E35" s="12" t="s">
        <v>184</v>
      </c>
      <c r="F35" s="28" t="s">
        <v>19</v>
      </c>
      <c r="G35" s="16" t="s">
        <v>106</v>
      </c>
      <c r="H35" s="17" t="s">
        <v>294</v>
      </c>
      <c r="I35" s="21" t="s">
        <v>19</v>
      </c>
      <c r="J35" s="10" t="s">
        <v>14</v>
      </c>
      <c r="K35" s="10" t="s">
        <v>687</v>
      </c>
      <c r="L35" s="10" t="s">
        <v>161</v>
      </c>
      <c r="M35" s="10"/>
      <c r="N35" s="10"/>
      <c r="O35" s="10"/>
      <c r="P35" s="10"/>
    </row>
    <row r="36" spans="1:16" ht="47.25" x14ac:dyDescent="0.2">
      <c r="A36" s="8">
        <v>20</v>
      </c>
      <c r="B36" s="15" t="s">
        <v>215</v>
      </c>
      <c r="C36" s="9" t="s">
        <v>216</v>
      </c>
      <c r="D36" s="12" t="s">
        <v>217</v>
      </c>
      <c r="E36" s="12" t="s">
        <v>218</v>
      </c>
      <c r="F36" s="28" t="s">
        <v>153</v>
      </c>
      <c r="G36" s="16" t="s">
        <v>107</v>
      </c>
      <c r="H36" s="17" t="s">
        <v>732</v>
      </c>
      <c r="I36" s="28" t="s">
        <v>153</v>
      </c>
      <c r="J36" s="10" t="s">
        <v>154</v>
      </c>
      <c r="K36" s="10" t="s">
        <v>687</v>
      </c>
      <c r="L36" s="10" t="s">
        <v>15</v>
      </c>
      <c r="M36" s="10"/>
      <c r="N36" s="10"/>
      <c r="O36" s="10"/>
      <c r="P36" s="10"/>
    </row>
    <row r="37" spans="1:16" ht="75" x14ac:dyDescent="0.2">
      <c r="A37" s="8">
        <v>21</v>
      </c>
      <c r="B37" s="15" t="s">
        <v>215</v>
      </c>
      <c r="C37" s="9" t="s">
        <v>219</v>
      </c>
      <c r="D37" s="12" t="s">
        <v>220</v>
      </c>
      <c r="E37" s="12" t="s">
        <v>221</v>
      </c>
      <c r="F37" s="28" t="s">
        <v>12</v>
      </c>
      <c r="G37" s="16" t="s">
        <v>108</v>
      </c>
      <c r="H37" s="17" t="s">
        <v>295</v>
      </c>
      <c r="I37" s="28" t="s">
        <v>12</v>
      </c>
      <c r="J37" s="10" t="s">
        <v>14</v>
      </c>
      <c r="K37" s="10" t="s">
        <v>687</v>
      </c>
      <c r="L37" s="10" t="s">
        <v>15</v>
      </c>
      <c r="M37" s="10"/>
      <c r="N37" s="10"/>
      <c r="O37" s="10"/>
      <c r="P37" s="10"/>
    </row>
    <row r="38" spans="1:16" ht="90" x14ac:dyDescent="0.2">
      <c r="A38" s="8">
        <v>22</v>
      </c>
      <c r="B38" s="15" t="s">
        <v>215</v>
      </c>
      <c r="C38" s="9" t="s">
        <v>222</v>
      </c>
      <c r="D38" s="12" t="s">
        <v>223</v>
      </c>
      <c r="E38" s="12" t="s">
        <v>224</v>
      </c>
      <c r="F38" s="28" t="s">
        <v>13</v>
      </c>
      <c r="G38" s="16" t="s">
        <v>109</v>
      </c>
      <c r="H38" s="17"/>
      <c r="I38" s="10" t="s">
        <v>13</v>
      </c>
      <c r="J38" s="10" t="s">
        <v>14</v>
      </c>
      <c r="K38" s="10" t="s">
        <v>687</v>
      </c>
      <c r="L38" s="11" t="s">
        <v>759</v>
      </c>
      <c r="M38" s="10"/>
      <c r="N38" s="10"/>
      <c r="O38" s="10"/>
      <c r="P38" s="10"/>
    </row>
    <row r="39" spans="1:16" ht="60" x14ac:dyDescent="0.2">
      <c r="A39" s="8">
        <v>23</v>
      </c>
      <c r="B39" s="15" t="s">
        <v>215</v>
      </c>
      <c r="C39" s="9" t="s">
        <v>222</v>
      </c>
      <c r="D39" s="12" t="s">
        <v>225</v>
      </c>
      <c r="E39" s="12" t="s">
        <v>224</v>
      </c>
      <c r="F39" s="28" t="s">
        <v>13</v>
      </c>
      <c r="G39" s="16" t="s">
        <v>110</v>
      </c>
      <c r="H39" s="17"/>
      <c r="I39" s="21" t="s">
        <v>19</v>
      </c>
      <c r="J39" s="10" t="s">
        <v>14</v>
      </c>
      <c r="K39" s="10" t="s">
        <v>687</v>
      </c>
      <c r="L39" s="10" t="s">
        <v>760</v>
      </c>
      <c r="M39" s="10"/>
      <c r="N39" s="10"/>
      <c r="O39" s="10"/>
      <c r="P39" s="10"/>
    </row>
    <row r="40" spans="1:16" ht="110.25" x14ac:dyDescent="0.2">
      <c r="A40" s="8">
        <v>24</v>
      </c>
      <c r="B40" s="15" t="s">
        <v>205</v>
      </c>
      <c r="C40" s="9" t="s">
        <v>226</v>
      </c>
      <c r="D40" s="12" t="s">
        <v>227</v>
      </c>
      <c r="E40" s="29" t="s">
        <v>228</v>
      </c>
      <c r="F40" s="28" t="s">
        <v>12</v>
      </c>
      <c r="G40" s="16" t="s">
        <v>111</v>
      </c>
      <c r="H40" s="17" t="s">
        <v>296</v>
      </c>
      <c r="I40" s="10" t="s">
        <v>13</v>
      </c>
      <c r="J40" s="10" t="s">
        <v>14</v>
      </c>
      <c r="K40" s="10" t="s">
        <v>687</v>
      </c>
      <c r="L40" s="10" t="s">
        <v>15</v>
      </c>
      <c r="M40" s="10"/>
      <c r="N40" s="10"/>
      <c r="O40" s="10"/>
      <c r="P40" s="10"/>
    </row>
    <row r="41" spans="1:16" ht="90" x14ac:dyDescent="0.2">
      <c r="A41" s="8">
        <v>25</v>
      </c>
      <c r="B41" s="15" t="s">
        <v>215</v>
      </c>
      <c r="C41" s="9" t="s">
        <v>229</v>
      </c>
      <c r="D41" s="12" t="s">
        <v>230</v>
      </c>
      <c r="E41" s="12" t="s">
        <v>231</v>
      </c>
      <c r="F41" s="28" t="s">
        <v>13</v>
      </c>
      <c r="G41" s="16" t="s">
        <v>112</v>
      </c>
      <c r="H41" s="17" t="s">
        <v>297</v>
      </c>
      <c r="I41" s="21" t="s">
        <v>19</v>
      </c>
      <c r="J41" s="10" t="s">
        <v>170</v>
      </c>
      <c r="K41" s="10" t="s">
        <v>687</v>
      </c>
      <c r="L41" s="10" t="s">
        <v>15</v>
      </c>
      <c r="M41" s="10"/>
      <c r="N41" s="10"/>
      <c r="O41" s="10"/>
      <c r="P41" s="10"/>
    </row>
    <row r="42" spans="1:16" ht="110.25" customHeight="1" x14ac:dyDescent="0.2">
      <c r="A42" s="8">
        <v>26</v>
      </c>
      <c r="B42" s="20" t="s">
        <v>232</v>
      </c>
      <c r="C42" s="18" t="s">
        <v>233</v>
      </c>
      <c r="D42" s="19" t="s">
        <v>234</v>
      </c>
      <c r="E42" s="19" t="s">
        <v>190</v>
      </c>
      <c r="F42" s="21" t="s">
        <v>13</v>
      </c>
      <c r="G42" s="16" t="s">
        <v>113</v>
      </c>
      <c r="H42" s="17" t="s">
        <v>44</v>
      </c>
      <c r="I42" s="10" t="s">
        <v>13</v>
      </c>
      <c r="J42" s="10" t="s">
        <v>14</v>
      </c>
      <c r="K42" s="10" t="s">
        <v>687</v>
      </c>
      <c r="L42" s="10" t="s">
        <v>15</v>
      </c>
      <c r="M42" s="10"/>
      <c r="N42" s="10"/>
      <c r="O42" s="10"/>
      <c r="P42" s="10"/>
    </row>
    <row r="43" spans="1:16" ht="110.25" customHeight="1" x14ac:dyDescent="0.2">
      <c r="A43" s="8"/>
      <c r="B43" s="49" t="s">
        <v>232</v>
      </c>
      <c r="C43" s="49" t="s">
        <v>233</v>
      </c>
      <c r="D43" s="27"/>
      <c r="E43" s="26"/>
      <c r="F43" s="44" t="s">
        <v>13</v>
      </c>
      <c r="G43" s="16" t="s">
        <v>114</v>
      </c>
      <c r="H43" s="17" t="s">
        <v>45</v>
      </c>
      <c r="I43" s="10" t="s">
        <v>13</v>
      </c>
      <c r="J43" s="10" t="s">
        <v>14</v>
      </c>
      <c r="K43" s="10" t="s">
        <v>687</v>
      </c>
      <c r="L43" s="10" t="s">
        <v>15</v>
      </c>
      <c r="M43" s="10"/>
      <c r="N43" s="10"/>
      <c r="O43" s="10"/>
      <c r="P43" s="10"/>
    </row>
    <row r="44" spans="1:16" ht="110.25" customHeight="1" x14ac:dyDescent="0.2">
      <c r="A44" s="8"/>
      <c r="B44" s="49" t="s">
        <v>232</v>
      </c>
      <c r="C44" s="49" t="s">
        <v>233</v>
      </c>
      <c r="D44" s="27"/>
      <c r="E44" s="26"/>
      <c r="F44" s="44" t="s">
        <v>13</v>
      </c>
      <c r="G44" s="16" t="s">
        <v>115</v>
      </c>
      <c r="H44" s="17" t="s">
        <v>46</v>
      </c>
      <c r="I44" s="10" t="s">
        <v>13</v>
      </c>
      <c r="J44" s="10" t="s">
        <v>14</v>
      </c>
      <c r="K44" s="10" t="s">
        <v>687</v>
      </c>
      <c r="L44" s="93" t="s">
        <v>701</v>
      </c>
      <c r="M44" s="93"/>
      <c r="N44" s="93"/>
      <c r="O44" s="93"/>
      <c r="P44" s="93"/>
    </row>
    <row r="45" spans="1:16" ht="126" x14ac:dyDescent="0.2">
      <c r="A45" s="8"/>
      <c r="B45" s="49" t="s">
        <v>232</v>
      </c>
      <c r="C45" s="49" t="s">
        <v>233</v>
      </c>
      <c r="D45" s="27"/>
      <c r="E45" s="26"/>
      <c r="F45" s="44" t="s">
        <v>13</v>
      </c>
      <c r="G45" s="16" t="s">
        <v>116</v>
      </c>
      <c r="H45" s="17" t="s">
        <v>47</v>
      </c>
      <c r="I45" s="21" t="s">
        <v>13</v>
      </c>
      <c r="J45" s="10" t="s">
        <v>14</v>
      </c>
      <c r="K45" s="10" t="s">
        <v>687</v>
      </c>
      <c r="L45" s="93" t="s">
        <v>702</v>
      </c>
      <c r="M45" s="93"/>
      <c r="N45" s="93"/>
      <c r="O45" s="93"/>
      <c r="P45" s="93"/>
    </row>
    <row r="46" spans="1:16" ht="135" x14ac:dyDescent="0.2">
      <c r="A46" s="8">
        <v>27</v>
      </c>
      <c r="B46" s="20" t="s">
        <v>205</v>
      </c>
      <c r="C46" s="18" t="s">
        <v>235</v>
      </c>
      <c r="D46" s="19" t="s">
        <v>236</v>
      </c>
      <c r="E46" s="19" t="s">
        <v>237</v>
      </c>
      <c r="F46" s="21" t="s">
        <v>12</v>
      </c>
      <c r="G46" s="30" t="s">
        <v>117</v>
      </c>
      <c r="H46" s="31" t="s">
        <v>48</v>
      </c>
      <c r="I46" s="10" t="s">
        <v>13</v>
      </c>
      <c r="J46" s="10" t="s">
        <v>14</v>
      </c>
      <c r="K46" s="10" t="s">
        <v>687</v>
      </c>
      <c r="L46" s="10" t="s">
        <v>15</v>
      </c>
      <c r="M46" s="10"/>
      <c r="N46" s="10"/>
      <c r="O46" s="10"/>
      <c r="P46" s="10"/>
    </row>
    <row r="47" spans="1:16" ht="78.75" x14ac:dyDescent="0.2">
      <c r="A47" s="8"/>
      <c r="B47" s="49" t="s">
        <v>205</v>
      </c>
      <c r="C47" s="49" t="s">
        <v>235</v>
      </c>
      <c r="D47" s="27"/>
      <c r="E47" s="26"/>
      <c r="F47" s="44" t="s">
        <v>12</v>
      </c>
      <c r="G47" s="30" t="s">
        <v>118</v>
      </c>
      <c r="H47" s="31" t="s">
        <v>49</v>
      </c>
      <c r="I47" s="10" t="s">
        <v>13</v>
      </c>
      <c r="J47" s="10" t="s">
        <v>14</v>
      </c>
      <c r="K47" s="10" t="s">
        <v>687</v>
      </c>
      <c r="L47" s="10" t="s">
        <v>15</v>
      </c>
      <c r="M47" s="10"/>
      <c r="N47" s="10"/>
      <c r="O47" s="10"/>
      <c r="P47" s="10"/>
    </row>
    <row r="48" spans="1:16" ht="78.75" x14ac:dyDescent="0.2">
      <c r="A48" s="8"/>
      <c r="B48" s="49" t="s">
        <v>205</v>
      </c>
      <c r="C48" s="49" t="s">
        <v>235</v>
      </c>
      <c r="D48" s="27"/>
      <c r="E48" s="26"/>
      <c r="F48" s="44" t="s">
        <v>12</v>
      </c>
      <c r="G48" s="30" t="s">
        <v>119</v>
      </c>
      <c r="H48" s="31" t="s">
        <v>49</v>
      </c>
      <c r="I48" s="21" t="s">
        <v>19</v>
      </c>
      <c r="J48" s="10" t="s">
        <v>14</v>
      </c>
      <c r="K48" s="10" t="s">
        <v>687</v>
      </c>
      <c r="L48" s="10" t="s">
        <v>15</v>
      </c>
      <c r="M48" s="10"/>
      <c r="N48" s="10"/>
      <c r="O48" s="10"/>
      <c r="P48" s="10"/>
    </row>
    <row r="49" spans="1:16" ht="63" x14ac:dyDescent="0.2">
      <c r="A49" s="8"/>
      <c r="B49" s="48" t="s">
        <v>205</v>
      </c>
      <c r="C49" s="48" t="s">
        <v>235</v>
      </c>
      <c r="D49" s="25"/>
      <c r="E49" s="24"/>
      <c r="F49" s="43" t="s">
        <v>12</v>
      </c>
      <c r="G49" s="30" t="s">
        <v>120</v>
      </c>
      <c r="H49" s="31" t="s">
        <v>50</v>
      </c>
      <c r="I49" s="21" t="s">
        <v>19</v>
      </c>
      <c r="J49" s="10" t="s">
        <v>14</v>
      </c>
      <c r="K49" s="10" t="s">
        <v>687</v>
      </c>
      <c r="L49" s="10" t="s">
        <v>15</v>
      </c>
      <c r="M49" s="10"/>
      <c r="N49" s="10"/>
      <c r="O49" s="10"/>
      <c r="P49" s="10"/>
    </row>
    <row r="50" spans="1:16" ht="45" x14ac:dyDescent="0.2">
      <c r="A50" s="8">
        <v>28</v>
      </c>
      <c r="B50" s="15" t="s">
        <v>10</v>
      </c>
      <c r="C50" s="9" t="s">
        <v>238</v>
      </c>
      <c r="D50" s="12" t="s">
        <v>239</v>
      </c>
      <c r="E50" s="12" t="s">
        <v>172</v>
      </c>
      <c r="F50" s="28" t="s">
        <v>19</v>
      </c>
      <c r="G50" s="30" t="s">
        <v>121</v>
      </c>
      <c r="H50" s="31" t="s">
        <v>51</v>
      </c>
      <c r="I50" s="21" t="s">
        <v>19</v>
      </c>
      <c r="J50" s="10" t="s">
        <v>14</v>
      </c>
      <c r="K50" s="10" t="s">
        <v>687</v>
      </c>
      <c r="L50" s="10" t="s">
        <v>15</v>
      </c>
      <c r="M50" s="10"/>
      <c r="N50" s="10"/>
      <c r="O50" s="10"/>
      <c r="P50" s="10"/>
    </row>
    <row r="51" spans="1:16" ht="47.25" x14ac:dyDescent="0.2">
      <c r="A51" s="8">
        <v>29</v>
      </c>
      <c r="B51" s="15" t="s">
        <v>215</v>
      </c>
      <c r="C51" s="9" t="s">
        <v>240</v>
      </c>
      <c r="D51" s="12" t="s">
        <v>241</v>
      </c>
      <c r="E51" s="12" t="s">
        <v>242</v>
      </c>
      <c r="F51" s="28" t="s">
        <v>12</v>
      </c>
      <c r="G51" s="30" t="s">
        <v>122</v>
      </c>
      <c r="H51" s="31" t="s">
        <v>298</v>
      </c>
      <c r="I51" s="28" t="s">
        <v>12</v>
      </c>
      <c r="J51" s="10" t="s">
        <v>154</v>
      </c>
      <c r="K51" s="10" t="s">
        <v>687</v>
      </c>
      <c r="L51" s="10" t="s">
        <v>162</v>
      </c>
      <c r="M51" s="10"/>
      <c r="N51" s="10"/>
      <c r="O51" s="10"/>
      <c r="P51" s="10"/>
    </row>
    <row r="52" spans="1:16" ht="45" x14ac:dyDescent="0.2">
      <c r="A52" s="8">
        <v>30</v>
      </c>
      <c r="B52" s="15" t="s">
        <v>215</v>
      </c>
      <c r="C52" s="9" t="s">
        <v>240</v>
      </c>
      <c r="D52" s="12" t="s">
        <v>241</v>
      </c>
      <c r="E52" s="12" t="s">
        <v>242</v>
      </c>
      <c r="F52" s="28" t="s">
        <v>12</v>
      </c>
      <c r="G52" s="30" t="s">
        <v>123</v>
      </c>
      <c r="H52" s="31" t="s">
        <v>52</v>
      </c>
      <c r="I52" s="28" t="s">
        <v>12</v>
      </c>
      <c r="J52" s="10" t="s">
        <v>154</v>
      </c>
      <c r="K52" s="10" t="s">
        <v>687</v>
      </c>
      <c r="L52" s="10" t="s">
        <v>163</v>
      </c>
      <c r="M52" s="10"/>
      <c r="N52" s="10"/>
      <c r="O52" s="10"/>
      <c r="P52" s="10"/>
    </row>
    <row r="53" spans="1:16" ht="135" x14ac:dyDescent="0.2">
      <c r="A53" s="8">
        <f>+'Anexo1. Riesgos'!A36</f>
        <v>31</v>
      </c>
      <c r="B53" s="15" t="str">
        <f>'Anexo1. Riesgos'!B36</f>
        <v>Gestión de Servicios Diagnósticos y Terapéuticos</v>
      </c>
      <c r="C53" s="10" t="str">
        <f>'Anexo1. Riesgos'!C36</f>
        <v>Laboratorio Clínico</v>
      </c>
      <c r="D53" s="12" t="str">
        <f>'Anexo1. Riesgos'!G36</f>
        <v>probabilidad de perdida reputacional por una peticion ,queja o reclamo interpuesta por el usuario debido a la doble puncion producto de la informacion erronea, prueba no solicitada o mal solicitada.</v>
      </c>
      <c r="E53" s="12" t="str">
        <f>'Anexo1. Riesgos'!H36</f>
        <v>Ejecucion y administracion de procesos - Usuarios,productos y practicas</v>
      </c>
      <c r="F53" s="10" t="str">
        <f>'Anexo1. Riesgos'!N36</f>
        <v>ALTO</v>
      </c>
      <c r="G53" s="13" t="str">
        <f>'Anexo2. Controles'!A53</f>
        <v>31.1</v>
      </c>
      <c r="H53" s="12" t="str">
        <f>'Anexo2. Controles'!B53</f>
        <v>EL Coordinador de Calidad del laboratorio implementara LB-FTO-047 REGISTRO DE REACCIONES ADVERSAS EN LA TOMA DE
MUESTRAS,donde se realizara seguimiento a la doble puncion y posteriormente la coordinacion del laboratori realizara la retroalimentacion a quien corresponda. *Informe trimestral de eventos adversos en la toma</v>
      </c>
      <c r="I53" s="157" t="str">
        <f>'Anexo2. Controles'!O53</f>
        <v>Alto</v>
      </c>
      <c r="J53" s="10" t="str">
        <f>'Anexo2. Controles'!P53</f>
        <v>Reducir</v>
      </c>
      <c r="K53" s="10" t="str">
        <f>'Anexo2. Controles'!R53</f>
        <v>NO</v>
      </c>
      <c r="L53" s="10" t="str">
        <f>'Anexo2. Controles'!Q53</f>
        <v>*El profesional coordinador de calidad de laboratorio capacitara al personal asistencial de la institucion que se encuentre involucrado en el proceso de correcta identificacion de muestras de laboratorio a traves del paquete instruccional de buenas practicas en la correcta identificacion de las muestras.  Estrategia  5 correctos del laboratorio clinico</v>
      </c>
      <c r="M53" s="10"/>
      <c r="N53" s="10"/>
      <c r="O53" s="10"/>
      <c r="P53" s="10"/>
    </row>
    <row r="54" spans="1:16" ht="135" x14ac:dyDescent="0.2">
      <c r="A54" s="8">
        <f>+'Anexo1. Riesgos'!A37</f>
        <v>32</v>
      </c>
      <c r="B54" s="15" t="str">
        <f>'Anexo1. Riesgos'!B37</f>
        <v>Gestión de Servicios Diagnósticos y Terapéuticos</v>
      </c>
      <c r="C54" s="10" t="str">
        <f>'Anexo1. Riesgos'!C37</f>
        <v>Laboratorio Clínico</v>
      </c>
      <c r="D54" s="12" t="str">
        <f>'Anexo1. Riesgos'!G37</f>
        <v xml:space="preserve">Probabilidad de demandas contra la ESE. Insatisfacción de usuarios por la inadecuada prestación del servicio. Deterioro en la calidad de vida. muerte  </v>
      </c>
      <c r="E54" s="12" t="str">
        <f>'Anexo1. Riesgos'!H37</f>
        <v>Usuarios, productos y prácticas</v>
      </c>
      <c r="F54" s="10" t="str">
        <f>'Anexo1. Riesgos'!N37</f>
        <v>MODERADO</v>
      </c>
      <c r="G54" s="13" t="str">
        <f>'Anexo2. Controles'!A54</f>
        <v>32.1</v>
      </c>
      <c r="H54" s="12" t="str">
        <f>'Anexo2. Controles'!B54</f>
        <v>El profesional coordinador de calidad de laboratorio implementara el uso obligatorio de sticker de identificacion de hemocomponentes y la aplicación de las listas de chequeo LB-FTO-54  adherencia al protocolo de transfusion sanguinea</v>
      </c>
      <c r="I54" s="157" t="str">
        <f>'Anexo2. Controles'!O54</f>
        <v>Moderado</v>
      </c>
      <c r="J54" s="10" t="str">
        <f>'Anexo2. Controles'!P54</f>
        <v>Reducir</v>
      </c>
      <c r="K54" s="10" t="str">
        <f>'Anexo2. Controles'!R54</f>
        <v>NO</v>
      </c>
      <c r="L54" s="10" t="str">
        <f>'Anexo2. Controles'!Q54</f>
        <v xml:space="preserve">El profesional en Bacteriologia  lider del servicio pretransfusional capacitara al personal medico  a traves del paquete instruccional de buenas practicas transfusion segura y el programa de hemovigilancia                                                             *Auditoria a las listas de chequeo aplicadas durante el trimestre.                                                                      *Evidencia registro fotografico  STICKER de identificacion hemocomponentes </v>
      </c>
      <c r="M54" s="10"/>
      <c r="N54" s="10"/>
      <c r="O54" s="10"/>
      <c r="P54" s="10"/>
    </row>
    <row r="55" spans="1:16" ht="60" x14ac:dyDescent="0.2">
      <c r="A55" s="8">
        <f>+'Anexo1. Riesgos'!A38</f>
        <v>33</v>
      </c>
      <c r="B55" s="15" t="str">
        <f>'Anexo1. Riesgos'!B38</f>
        <v>Gestión de Servicios Diagnósticos y Terapéuticos</v>
      </c>
      <c r="C55" s="10" t="str">
        <f>'Anexo1. Riesgos'!C38</f>
        <v>Laboratorio Clínico</v>
      </c>
      <c r="D55" s="12" t="str">
        <f>'Anexo1. Riesgos'!G38</f>
        <v>Probabilidad de perdida reputacional por una peticion ,queja o reclamo interpuesta por el usuario debido aIdentificación inadecuada o incorrecta de muestras.</v>
      </c>
      <c r="E55" s="12" t="str">
        <f>'Anexo1. Riesgos'!H38</f>
        <v>Usuarios, productos y prácticas</v>
      </c>
      <c r="F55" s="10" t="str">
        <f>'Anexo1. Riesgos'!N38</f>
        <v>ALTO</v>
      </c>
      <c r="G55" s="13" t="str">
        <f>'Anexo2. Controles'!A55</f>
        <v>33.1</v>
      </c>
      <c r="H55" s="12" t="str">
        <f>'Anexo2. Controles'!B55</f>
        <v>El profesional coordinador de calidad de laboratorio realizara la supervision de las tomas de muestra  donde aplicara la lista de chequeo LB-FTO-39 Formato de evaluacion de toma d muestras de centros y puestos</v>
      </c>
      <c r="I55" s="157" t="str">
        <f>'Anexo2. Controles'!O55</f>
        <v>Moderado</v>
      </c>
      <c r="J55" s="10" t="str">
        <f>'Anexo2. Controles'!P55</f>
        <v>Reducir</v>
      </c>
      <c r="K55" s="10" t="str">
        <f>'Anexo2. Controles'!R55</f>
        <v>NO</v>
      </c>
      <c r="L55" s="10" t="str">
        <f>'Anexo2. Controles'!Q55</f>
        <v>*auditorias mensuales a las tomas de muestra</v>
      </c>
      <c r="M55" s="10"/>
      <c r="N55" s="10"/>
      <c r="O55" s="10"/>
      <c r="P55" s="10"/>
    </row>
    <row r="56" spans="1:16" ht="75" x14ac:dyDescent="0.2">
      <c r="A56" s="171">
        <v>34</v>
      </c>
      <c r="B56" s="20" t="s">
        <v>243</v>
      </c>
      <c r="C56" s="18" t="s">
        <v>244</v>
      </c>
      <c r="D56" s="19" t="s">
        <v>249</v>
      </c>
      <c r="E56" s="19" t="s">
        <v>246</v>
      </c>
      <c r="F56" s="21" t="s">
        <v>19</v>
      </c>
      <c r="G56" s="30" t="s">
        <v>126</v>
      </c>
      <c r="H56" s="31" t="s">
        <v>53</v>
      </c>
      <c r="I56" s="21" t="s">
        <v>19</v>
      </c>
      <c r="J56" s="10" t="s">
        <v>14</v>
      </c>
      <c r="K56" s="10" t="s">
        <v>687</v>
      </c>
      <c r="L56" s="10" t="s">
        <v>15</v>
      </c>
      <c r="M56" s="10"/>
      <c r="N56" s="10"/>
      <c r="O56" s="10"/>
      <c r="P56" s="10"/>
    </row>
    <row r="57" spans="1:16" ht="63" x14ac:dyDescent="0.2">
      <c r="A57" s="172"/>
      <c r="B57" s="48" t="s">
        <v>243</v>
      </c>
      <c r="C57" s="48" t="s">
        <v>244</v>
      </c>
      <c r="D57" s="25"/>
      <c r="E57" s="24"/>
      <c r="F57" s="43" t="s">
        <v>19</v>
      </c>
      <c r="G57" s="30" t="s">
        <v>127</v>
      </c>
      <c r="H57" s="31" t="s">
        <v>54</v>
      </c>
      <c r="I57" s="21" t="s">
        <v>19</v>
      </c>
      <c r="J57" s="10" t="s">
        <v>14</v>
      </c>
      <c r="K57" s="10" t="s">
        <v>687</v>
      </c>
      <c r="L57" s="10" t="s">
        <v>15</v>
      </c>
      <c r="M57" s="10"/>
      <c r="N57" s="10"/>
      <c r="O57" s="10"/>
      <c r="P57" s="10"/>
    </row>
    <row r="58" spans="1:16" ht="75" x14ac:dyDescent="0.2">
      <c r="A58" s="8">
        <v>35</v>
      </c>
      <c r="B58" s="15" t="s">
        <v>243</v>
      </c>
      <c r="C58" s="9" t="s">
        <v>244</v>
      </c>
      <c r="D58" s="12" t="s">
        <v>250</v>
      </c>
      <c r="E58" s="12" t="s">
        <v>246</v>
      </c>
      <c r="F58" s="28" t="s">
        <v>19</v>
      </c>
      <c r="G58" s="30" t="s">
        <v>286</v>
      </c>
      <c r="H58" s="31" t="s">
        <v>55</v>
      </c>
      <c r="I58" s="21" t="s">
        <v>19</v>
      </c>
      <c r="J58" s="10" t="s">
        <v>14</v>
      </c>
      <c r="K58" s="10" t="s">
        <v>687</v>
      </c>
      <c r="L58" s="10" t="s">
        <v>15</v>
      </c>
      <c r="M58" s="10"/>
      <c r="N58" s="10"/>
      <c r="O58" s="10"/>
      <c r="P58" s="10"/>
    </row>
    <row r="59" spans="1:16" ht="45" x14ac:dyDescent="0.2">
      <c r="A59" s="8">
        <v>36</v>
      </c>
      <c r="B59" s="20" t="s">
        <v>201</v>
      </c>
      <c r="C59" s="18" t="s">
        <v>251</v>
      </c>
      <c r="D59" s="19" t="s">
        <v>299</v>
      </c>
      <c r="E59" s="20" t="s">
        <v>187</v>
      </c>
      <c r="F59" s="21" t="s">
        <v>13</v>
      </c>
      <c r="G59" s="13" t="str">
        <f>'Anexo2. Controles'!A59</f>
        <v>36.1</v>
      </c>
      <c r="H59" s="12" t="str">
        <f>'Anexo2. Controles'!B59</f>
        <v>Referente realizará programación mensual a vacunadoras contemplando diferentes estrategias para el programa</v>
      </c>
      <c r="I59" s="157" t="str">
        <f>'Anexo2. Controles'!O59</f>
        <v>Alto</v>
      </c>
      <c r="J59" s="10" t="str">
        <f>'Anexo2. Controles'!P59</f>
        <v>Reducir</v>
      </c>
      <c r="K59" s="10" t="str">
        <f>'Anexo2. Controles'!R59</f>
        <v>NO</v>
      </c>
      <c r="L59" s="10" t="str">
        <f>'Anexo2. Controles'!Q59</f>
        <v xml:space="preserve">socializar los resultados que se encuentren en el cumplimiento de la programación. </v>
      </c>
      <c r="M59" s="10"/>
      <c r="N59" s="10"/>
      <c r="O59" s="10"/>
      <c r="P59" s="10"/>
    </row>
    <row r="60" spans="1:16" ht="30" x14ac:dyDescent="0.2">
      <c r="A60" s="8"/>
      <c r="B60" s="49" t="s">
        <v>201</v>
      </c>
      <c r="C60" s="49" t="s">
        <v>251</v>
      </c>
      <c r="D60" s="27"/>
      <c r="E60" s="26"/>
      <c r="F60" s="44" t="s">
        <v>13</v>
      </c>
      <c r="G60" s="13" t="str">
        <f>'Anexo2. Controles'!A60</f>
        <v>36.2</v>
      </c>
      <c r="H60" s="12" t="str">
        <f>'Anexo2. Controles'!B60</f>
        <v>Vacunadores realizaran diferentes estrategias intra y extramurales para mejorar las coberturas de vacunación</v>
      </c>
      <c r="I60" s="157" t="str">
        <f>'Anexo2. Controles'!O60</f>
        <v>Alto</v>
      </c>
      <c r="J60" s="10" t="str">
        <f>'Anexo2. Controles'!P60</f>
        <v>Reducir</v>
      </c>
      <c r="K60" s="10" t="str">
        <f>'Anexo2. Controles'!R60</f>
        <v>NO</v>
      </c>
      <c r="L60" s="10" t="str">
        <f>'Anexo2. Controles'!Q60</f>
        <v>Verificación de actas de ejecución de jornadas de vacunación</v>
      </c>
      <c r="M60" s="10"/>
      <c r="N60" s="10"/>
      <c r="O60" s="10"/>
      <c r="P60" s="10"/>
    </row>
    <row r="61" spans="1:16" ht="30" x14ac:dyDescent="0.2">
      <c r="A61" s="8"/>
      <c r="B61" s="48" t="s">
        <v>201</v>
      </c>
      <c r="C61" s="48" t="s">
        <v>251</v>
      </c>
      <c r="D61" s="25"/>
      <c r="E61" s="24"/>
      <c r="F61" s="43" t="s">
        <v>13</v>
      </c>
      <c r="G61" s="13" t="str">
        <f>'Anexo2. Controles'!A61</f>
        <v>36.3</v>
      </c>
      <c r="H61" s="12" t="str">
        <f>'Anexo2. Controles'!B61</f>
        <v>Referente realizará verificación mensual del tablero de control del cumplimiento de metas</v>
      </c>
      <c r="I61" s="157" t="str">
        <f>'Anexo2. Controles'!O61</f>
        <v>Alto</v>
      </c>
      <c r="J61" s="10" t="str">
        <f>'Anexo2. Controles'!P61</f>
        <v>Reducir</v>
      </c>
      <c r="K61" s="10" t="str">
        <f>'Anexo2. Controles'!R61</f>
        <v>NO</v>
      </c>
      <c r="L61" s="10" t="str">
        <f>'Anexo2. Controles'!Q61</f>
        <v>Seguimiento al tablero de control  de metas de vacunación</v>
      </c>
      <c r="M61" s="10"/>
      <c r="N61" s="10"/>
      <c r="O61" s="10"/>
      <c r="P61" s="10"/>
    </row>
    <row r="62" spans="1:16" ht="45" x14ac:dyDescent="0.2">
      <c r="A62" s="171">
        <v>37</v>
      </c>
      <c r="B62" s="20" t="s">
        <v>277</v>
      </c>
      <c r="C62" s="18" t="s">
        <v>277</v>
      </c>
      <c r="D62" s="19" t="s">
        <v>278</v>
      </c>
      <c r="E62" s="19" t="s">
        <v>187</v>
      </c>
      <c r="F62" s="21" t="s">
        <v>13</v>
      </c>
      <c r="G62" s="13" t="str">
        <f>'Anexo2. Controles'!A62</f>
        <v>37.1</v>
      </c>
      <c r="H62" s="12" t="str">
        <f>'Anexo2. Controles'!B62</f>
        <v>El profesional de apoyo de planeación realizará seguimiento de las alertas de la matriz de reportes institucionales</v>
      </c>
      <c r="I62" s="157" t="str">
        <f>'Anexo2. Controles'!O62</f>
        <v>Moderado</v>
      </c>
      <c r="J62" s="10" t="str">
        <f>'Anexo2. Controles'!P62</f>
        <v>Reducir</v>
      </c>
      <c r="K62" s="10" t="str">
        <f>'Anexo2. Controles'!R62</f>
        <v>NO</v>
      </c>
      <c r="L62" s="10" t="str">
        <f>'Anexo2. Controles'!Q62</f>
        <v>Enviar Correos Electronicos a los reponsables y comunicaciones verbales para dar cumplimiento</v>
      </c>
      <c r="M62" s="10"/>
      <c r="N62" s="10"/>
      <c r="O62" s="10"/>
      <c r="P62" s="10"/>
    </row>
    <row r="63" spans="1:16" ht="45" x14ac:dyDescent="0.2">
      <c r="A63" s="172"/>
      <c r="B63" s="48" t="s">
        <v>277</v>
      </c>
      <c r="C63" s="48" t="s">
        <v>277</v>
      </c>
      <c r="D63" s="25"/>
      <c r="E63" s="24"/>
      <c r="F63" s="43" t="s">
        <v>13</v>
      </c>
      <c r="G63" s="13" t="str">
        <f>'Anexo2. Controles'!A63</f>
        <v>37.2</v>
      </c>
      <c r="H63" s="12" t="str">
        <f>'Anexo2. Controles'!B63</f>
        <v>El profesional de apoyo implementará una herramienta que le permita contener todos los reportes con sus fechas de vencimiento.</v>
      </c>
      <c r="I63" s="157" t="str">
        <f>'Anexo2. Controles'!O63</f>
        <v>Moderado</v>
      </c>
      <c r="J63" s="10" t="str">
        <f>'Anexo2. Controles'!P63</f>
        <v>Reducir</v>
      </c>
      <c r="K63" s="10" t="str">
        <f>'Anexo2. Controles'!R63</f>
        <v>NO</v>
      </c>
      <c r="L63" s="10" t="str">
        <f>'Anexo2. Controles'!Q63</f>
        <v>Realizar Recordatorios en el calnedario de google compatido con los responsables</v>
      </c>
      <c r="M63" s="10"/>
      <c r="N63" s="10"/>
      <c r="O63" s="10"/>
      <c r="P63" s="10"/>
    </row>
    <row r="64" spans="1:16" ht="45" x14ac:dyDescent="0.2">
      <c r="A64" s="8">
        <v>38</v>
      </c>
      <c r="B64" s="15" t="s">
        <v>205</v>
      </c>
      <c r="C64" s="9" t="s">
        <v>703</v>
      </c>
      <c r="D64" s="12" t="s">
        <v>252</v>
      </c>
      <c r="E64" s="15" t="s">
        <v>172</v>
      </c>
      <c r="F64" s="28" t="s">
        <v>13</v>
      </c>
      <c r="G64" s="13" t="str">
        <f>'Anexo2. Controles'!A64</f>
        <v>38.1</v>
      </c>
      <c r="H64" s="12" t="str">
        <f>'Anexo2. Controles'!B64</f>
        <v>La oficina de presupuesto envia el listado de las OPS con saldo sin ejecutar para revisión y liquidación</v>
      </c>
      <c r="I64" s="157" t="str">
        <f>'Anexo2. Controles'!O64</f>
        <v>Moderado</v>
      </c>
      <c r="J64" s="10" t="str">
        <f>'Anexo2. Controles'!P64</f>
        <v>Reducir</v>
      </c>
      <c r="K64" s="10" t="str">
        <f>'Anexo2. Controles'!R64</f>
        <v>NO</v>
      </c>
      <c r="L64" s="10" t="str">
        <f>'Anexo2. Controles'!Q64</f>
        <v>Sin Acciones</v>
      </c>
      <c r="M64" s="10"/>
      <c r="N64" s="10"/>
      <c r="O64" s="10"/>
      <c r="P64" s="10"/>
    </row>
    <row r="65" spans="1:16" ht="60" x14ac:dyDescent="0.2">
      <c r="A65" s="8">
        <v>39</v>
      </c>
      <c r="B65" s="15" t="s">
        <v>10</v>
      </c>
      <c r="C65" s="9" t="s">
        <v>255</v>
      </c>
      <c r="D65" s="12" t="s">
        <v>256</v>
      </c>
      <c r="E65" s="15" t="s">
        <v>187</v>
      </c>
      <c r="F65" s="28" t="s">
        <v>13</v>
      </c>
      <c r="G65" s="13" t="str">
        <f>'Anexo2. Controles'!A65</f>
        <v>39.1</v>
      </c>
      <c r="H65" s="12" t="str">
        <f>'Anexo2. Controles'!B65</f>
        <v>El coordinador de talento humano implementara un programa de bienestar e incentivos y por medio de un cronograma ejecutara sus actividades</v>
      </c>
      <c r="I65" s="157" t="str">
        <f>'Anexo2. Controles'!O65</f>
        <v>Moderado</v>
      </c>
      <c r="J65" s="10" t="str">
        <f>'Anexo2. Controles'!P65</f>
        <v>Reducir</v>
      </c>
      <c r="K65" s="10" t="str">
        <f>'Anexo2. Controles'!R65</f>
        <v>NO</v>
      </c>
      <c r="L65" s="10" t="str">
        <f>'Anexo2. Controles'!Q65</f>
        <v>Sin Acciones</v>
      </c>
      <c r="M65" s="10"/>
      <c r="N65" s="10"/>
      <c r="O65" s="10"/>
      <c r="P65" s="10"/>
    </row>
    <row r="66" spans="1:16" ht="60" x14ac:dyDescent="0.2">
      <c r="A66" s="8">
        <v>40</v>
      </c>
      <c r="B66" s="15" t="s">
        <v>10</v>
      </c>
      <c r="C66" s="9" t="s">
        <v>255</v>
      </c>
      <c r="D66" s="12" t="s">
        <v>257</v>
      </c>
      <c r="E66" s="15" t="s">
        <v>187</v>
      </c>
      <c r="F66" s="28" t="s">
        <v>13</v>
      </c>
      <c r="G66" s="13" t="str">
        <f>'Anexo2. Controles'!A66</f>
        <v>40.1</v>
      </c>
      <c r="H66" s="12" t="str">
        <f>'Anexo2. Controles'!B66</f>
        <v>El coordinador de talento humano implementara un programa istitucional de capacitacion y por medio de un cronograma ejecutara sus actividades</v>
      </c>
      <c r="I66" s="157" t="str">
        <f>'Anexo2. Controles'!O66</f>
        <v>Moderado</v>
      </c>
      <c r="J66" s="10" t="str">
        <f>'Anexo2. Controles'!P66</f>
        <v>Reducir</v>
      </c>
      <c r="K66" s="10" t="str">
        <f>'Anexo2. Controles'!R66</f>
        <v>NO</v>
      </c>
      <c r="L66" s="10" t="str">
        <f>'Anexo2. Controles'!Q66</f>
        <v>Sin Acciones</v>
      </c>
      <c r="M66" s="10"/>
      <c r="N66" s="10"/>
      <c r="O66" s="10"/>
      <c r="P66" s="10"/>
    </row>
    <row r="67" spans="1:16" ht="75" x14ac:dyDescent="0.2">
      <c r="A67" s="8">
        <v>41</v>
      </c>
      <c r="B67" s="20" t="s">
        <v>215</v>
      </c>
      <c r="C67" s="18" t="s">
        <v>258</v>
      </c>
      <c r="D67" s="191" t="s">
        <v>259</v>
      </c>
      <c r="E67" s="20" t="s">
        <v>190</v>
      </c>
      <c r="F67" s="21" t="s">
        <v>13</v>
      </c>
      <c r="G67" s="13" t="str">
        <f>'Anexo2. Controles'!A67</f>
        <v>41.1</v>
      </c>
      <c r="H67" s="12" t="str">
        <f>'Anexo2. Controles'!B67</f>
        <v>Coordinador médico socializará cada uno de los profesionales médicos temas de pertinencia médica para los trámites de remisión, como los respectivos soportes y notas que deben soportar dichos trámites  por medio de charlas pretest y postest</v>
      </c>
      <c r="I67" s="157" t="str">
        <f>'Anexo2. Controles'!O67</f>
        <v>Alto</v>
      </c>
      <c r="J67" s="10" t="str">
        <f>'Anexo2. Controles'!P67</f>
        <v>Reducir</v>
      </c>
      <c r="K67" s="10" t="str">
        <f>'Anexo2. Controles'!R67</f>
        <v>NO</v>
      </c>
      <c r="L67" s="10" t="str">
        <f>'Anexo2. Controles'!Q67</f>
        <v>Sin Acciones</v>
      </c>
      <c r="M67" s="10"/>
      <c r="N67" s="10"/>
      <c r="O67" s="10"/>
      <c r="P67" s="10"/>
    </row>
    <row r="68" spans="1:16" ht="60" x14ac:dyDescent="0.2">
      <c r="A68" s="8"/>
      <c r="B68" s="49" t="s">
        <v>215</v>
      </c>
      <c r="C68" s="49" t="s">
        <v>258</v>
      </c>
      <c r="D68" s="192"/>
      <c r="E68" s="26"/>
      <c r="F68" s="44" t="s">
        <v>13</v>
      </c>
      <c r="G68" s="13" t="str">
        <f>'Anexo2. Controles'!A68</f>
        <v>41.2</v>
      </c>
      <c r="H68" s="12" t="str">
        <f>'Anexo2. Controles'!B68</f>
        <v>Trabajo social identifica los casos con barrera de acceso y continuidad del proceso de atención de remisión dando oportuno cumplimiento al trámite con respectivo registro en historia clínica</v>
      </c>
      <c r="I68" s="157" t="str">
        <f>'Anexo2. Controles'!O68</f>
        <v>Alto</v>
      </c>
      <c r="J68" s="10" t="str">
        <f>'Anexo2. Controles'!P68</f>
        <v>Reducir</v>
      </c>
      <c r="K68" s="10" t="str">
        <f>'Anexo2. Controles'!R68</f>
        <v>NO</v>
      </c>
      <c r="L68" s="10" t="str">
        <f>'Anexo2. Controles'!Q68</f>
        <v>Sin Acciones</v>
      </c>
      <c r="M68" s="10"/>
      <c r="N68" s="10"/>
      <c r="O68" s="10"/>
      <c r="P68" s="10"/>
    </row>
    <row r="69" spans="1:16" ht="105" x14ac:dyDescent="0.2">
      <c r="A69" s="8"/>
      <c r="B69" s="49" t="s">
        <v>215</v>
      </c>
      <c r="C69" s="49" t="s">
        <v>258</v>
      </c>
      <c r="D69" s="192"/>
      <c r="E69" s="26"/>
      <c r="F69" s="44" t="s">
        <v>13</v>
      </c>
      <c r="G69" s="13" t="str">
        <f>'Anexo2. Controles'!A69</f>
        <v>41.3</v>
      </c>
      <c r="H69" s="12" t="str">
        <f>'Anexo2. Controles'!B69</f>
        <v>Referente de referencia realizará revisión a todo trámite de remisión ingresado, dando respuesta a la oportunidad y claridad de los trámites, realizando correcciones al mismo proceso (justificación del objeto de la remisión, soportes diagnósticos, documentación completa, diagnósticos claros, descripción médica detallado de la condición real del paciente).</v>
      </c>
      <c r="I69" s="157" t="str">
        <f>'Anexo2. Controles'!O69</f>
        <v>Moderado</v>
      </c>
      <c r="J69" s="10" t="str">
        <f>'Anexo2. Controles'!P69</f>
        <v>Reducir</v>
      </c>
      <c r="K69" s="10" t="str">
        <f>'Anexo2. Controles'!R69</f>
        <v>NO</v>
      </c>
      <c r="L69" s="10" t="str">
        <f>'Anexo2. Controles'!Q69</f>
        <v>Sin Acciones</v>
      </c>
      <c r="M69" s="10"/>
      <c r="N69" s="10"/>
      <c r="O69" s="10"/>
      <c r="P69" s="10"/>
    </row>
    <row r="70" spans="1:16" ht="75" x14ac:dyDescent="0.2">
      <c r="A70" s="8"/>
      <c r="B70" s="49" t="s">
        <v>215</v>
      </c>
      <c r="C70" s="49" t="s">
        <v>258</v>
      </c>
      <c r="D70" s="27"/>
      <c r="E70" s="26"/>
      <c r="F70" s="44" t="s">
        <v>13</v>
      </c>
      <c r="G70" s="13" t="str">
        <f>'Anexo2. Controles'!A70</f>
        <v>41.4</v>
      </c>
      <c r="H70" s="12" t="str">
        <f>'Anexo2. Controles'!B70</f>
        <v>Referente de referencia socializará a todo el personal asistencial y administrativo involucrado sobre el protocolo de referencia y contrarreferencia, para posteriormente realizar una evaluación a la adherencia del mismo.</v>
      </c>
      <c r="I70" s="157" t="str">
        <f>'Anexo2. Controles'!O70</f>
        <v>Moderado</v>
      </c>
      <c r="J70" s="10" t="str">
        <f>'Anexo2. Controles'!P70</f>
        <v>Reducir</v>
      </c>
      <c r="K70" s="10" t="str">
        <f>'Anexo2. Controles'!R70</f>
        <v>NO</v>
      </c>
      <c r="L70" s="10" t="str">
        <f>'Anexo2. Controles'!Q70</f>
        <v>Sin Acciones</v>
      </c>
      <c r="M70" s="10"/>
      <c r="N70" s="10"/>
      <c r="O70" s="10"/>
      <c r="P70" s="10"/>
    </row>
    <row r="71" spans="1:16" ht="60" x14ac:dyDescent="0.2">
      <c r="A71" s="8"/>
      <c r="B71" s="48" t="s">
        <v>215</v>
      </c>
      <c r="C71" s="48" t="s">
        <v>258</v>
      </c>
      <c r="D71" s="25"/>
      <c r="E71" s="24"/>
      <c r="F71" s="43" t="s">
        <v>13</v>
      </c>
      <c r="G71" s="13" t="str">
        <f>'Anexo2. Controles'!A71</f>
        <v>41.5</v>
      </c>
      <c r="H71" s="12" t="str">
        <f>'Anexo2. Controles'!B71</f>
        <v>Servicio de atención al usuario SIAU, apoyará el proceso de radicación de inconformidad ante la EPS a la demora del proceso de referencia con la supersalud, anexando carta para soporte del trámite</v>
      </c>
      <c r="I71" s="157" t="str">
        <f>'Anexo2. Controles'!O71</f>
        <v>Moderado</v>
      </c>
      <c r="J71" s="10" t="str">
        <f>'Anexo2. Controles'!P71</f>
        <v>Reducir</v>
      </c>
      <c r="K71" s="10" t="str">
        <f>'Anexo2. Controles'!R71</f>
        <v>NO</v>
      </c>
      <c r="L71" s="10" t="str">
        <f>'Anexo2. Controles'!Q71</f>
        <v>Sin Acciones</v>
      </c>
      <c r="M71" s="10"/>
      <c r="N71" s="10"/>
      <c r="O71" s="10"/>
      <c r="P71" s="10"/>
    </row>
    <row r="72" spans="1:16" ht="90" x14ac:dyDescent="0.2">
      <c r="A72" s="8">
        <v>42</v>
      </c>
      <c r="B72" s="15" t="s">
        <v>260</v>
      </c>
      <c r="C72" s="9" t="s">
        <v>261</v>
      </c>
      <c r="D72" s="12" t="s">
        <v>262</v>
      </c>
      <c r="E72" s="15" t="s">
        <v>263</v>
      </c>
      <c r="F72" s="28" t="s">
        <v>13</v>
      </c>
      <c r="G72" s="13" t="str">
        <f>'Anexo2. Controles'!A72</f>
        <v>42.1</v>
      </c>
      <c r="H72" s="12" t="str">
        <f>'Anexo2. Controles'!B72</f>
        <v xml:space="preserve">El profesional referente de cirugia realizara capacitacion de retroalimentacion en cuento a la realizacion de las listas de chequeo que se deben practicar al paciente </v>
      </c>
      <c r="I72" s="157" t="str">
        <f>'Anexo2. Controles'!O72</f>
        <v>Alto</v>
      </c>
      <c r="J72" s="10" t="str">
        <f>'Anexo2. Controles'!P72</f>
        <v>Reducir</v>
      </c>
      <c r="K72" s="10" t="str">
        <f>'Anexo2. Controles'!R72</f>
        <v>NO</v>
      </c>
      <c r="L72" s="10" t="str">
        <f>'Anexo2. Controles'!Q72</f>
        <v>Probabilidad de una afectacion economica y reputacional por hallazgo de vulnerabilidad de la salud del paciente por una mala practica debido a la no adherencia en la realizacion de los controles pertienentes del servicio.</v>
      </c>
      <c r="M72" s="10"/>
      <c r="N72" s="10"/>
      <c r="O72" s="10"/>
      <c r="P72" s="10"/>
    </row>
    <row r="73" spans="1:16" ht="90" x14ac:dyDescent="0.2">
      <c r="A73" s="8">
        <v>43</v>
      </c>
      <c r="B73" s="15" t="s">
        <v>260</v>
      </c>
      <c r="C73" s="9" t="s">
        <v>261</v>
      </c>
      <c r="D73" s="12" t="s">
        <v>264</v>
      </c>
      <c r="E73" s="15" t="s">
        <v>263</v>
      </c>
      <c r="F73" s="28" t="s">
        <v>13</v>
      </c>
      <c r="G73" s="13" t="str">
        <f>'Anexo2. Controles'!A73</f>
        <v>43.1</v>
      </c>
      <c r="H73" s="12" t="str">
        <f>'Anexo2. Controles'!B73</f>
        <v xml:space="preserve">El profesional referente de cirugia junto con la instrumentadora quirurgica de la central de esterilización realizara capacitacion de retroalimentacion con respecto a la realizacion del lavado de instrumental y esterilizacion basado en el manual de buenas practicas reglamentario. </v>
      </c>
      <c r="I73" s="157" t="str">
        <f>'Anexo2. Controles'!O73</f>
        <v>Alto</v>
      </c>
      <c r="J73" s="10" t="str">
        <f>'Anexo2. Controles'!P73</f>
        <v>Reducir</v>
      </c>
      <c r="K73" s="10" t="str">
        <f>'Anexo2. Controles'!R73</f>
        <v>NO</v>
      </c>
      <c r="L73" s="10" t="str">
        <f>'Anexo2. Controles'!Q73</f>
        <v>Probabilidad de una afectacion economica y reputacionla por hallazgo de vulnerabilidad de la salud del paciente por una mala practica por la no realización del proceso adecuado en la estrilizacion del instrumental quirurgico.</v>
      </c>
      <c r="M73" s="10"/>
      <c r="N73" s="10"/>
      <c r="O73" s="10"/>
      <c r="P73" s="10"/>
    </row>
    <row r="74" spans="1:16" ht="90" x14ac:dyDescent="0.2">
      <c r="A74" s="14">
        <v>44</v>
      </c>
      <c r="B74" s="20" t="s">
        <v>201</v>
      </c>
      <c r="C74" s="32" t="s">
        <v>265</v>
      </c>
      <c r="D74" s="19" t="s">
        <v>266</v>
      </c>
      <c r="E74" s="33" t="s">
        <v>267</v>
      </c>
      <c r="F74" s="21" t="s">
        <v>13</v>
      </c>
      <c r="G74" s="13" t="str">
        <f>'Anexo2. Controles'!A74</f>
        <v>44.1</v>
      </c>
      <c r="H74" s="12" t="str">
        <f>'Anexo2. Controles'!B74</f>
        <v>Referente  salud mental  realizan  busqueda  activa  eventos  salud  mentaL</v>
      </c>
      <c r="I74" s="157" t="str">
        <f>'Anexo2. Controles'!O74</f>
        <v>Alto</v>
      </c>
      <c r="J74" s="10" t="str">
        <f>'Anexo2. Controles'!P74</f>
        <v>Reducir</v>
      </c>
      <c r="K74" s="10" t="str">
        <f>'Anexo2. Controles'!R74</f>
        <v>NO</v>
      </c>
      <c r="L74" s="10" t="str">
        <f>'Anexo2. Controles'!Q74</f>
        <v>Ronda diaria busqueda activa   eventos   salud  mental,  registro  en  formato PSI_FTO_04</v>
      </c>
      <c r="M74" s="10"/>
      <c r="N74" s="10"/>
      <c r="O74" s="10"/>
      <c r="P74" s="10"/>
    </row>
    <row r="75" spans="1:16" ht="105" x14ac:dyDescent="0.2">
      <c r="A75" s="14"/>
      <c r="B75" s="48" t="s">
        <v>201</v>
      </c>
      <c r="C75" s="50" t="s">
        <v>265</v>
      </c>
      <c r="D75" s="25"/>
      <c r="E75" s="34"/>
      <c r="F75" s="43" t="s">
        <v>13</v>
      </c>
      <c r="G75" s="13" t="str">
        <f>'Anexo2. Controles'!A75</f>
        <v>44.2</v>
      </c>
      <c r="H75" s="12" t="str">
        <f>'Anexo2. Controles'!B75</f>
        <v>Referente de Salud Mental realiza
socialización de criterios  sobre riesgos del paciente  con  enfermedad mental  activacion  de   ruta.</v>
      </c>
      <c r="I75" s="157" t="str">
        <f>'Anexo2. Controles'!O75</f>
        <v>Moderado</v>
      </c>
      <c r="J75" s="10" t="str">
        <f>'Anexo2. Controles'!P75</f>
        <v>Reducir</v>
      </c>
      <c r="K75" s="10" t="str">
        <f>'Anexo2. Controles'!R75</f>
        <v>NO</v>
      </c>
      <c r="L75" s="10" t="str">
        <f>'Anexo2. Controles'!Q75</f>
        <v>Cronograma plan capacitacion  eventos  salud  mental, informe sobre actividades  desarrolladas  el  PIC (plan de intervenciones colectivas) en  donde se realizan actividades psicoeducativas que contribuyan al bienestar mental y emocional de la población del municipio de soacha.</v>
      </c>
      <c r="M75" s="10"/>
      <c r="N75" s="10"/>
      <c r="O75" s="10"/>
      <c r="P75" s="11"/>
    </row>
    <row r="76" spans="1:16" ht="45" x14ac:dyDescent="0.2">
      <c r="A76" s="8">
        <v>45</v>
      </c>
      <c r="B76" s="20" t="s">
        <v>215</v>
      </c>
      <c r="C76" s="18" t="s">
        <v>268</v>
      </c>
      <c r="D76" s="19" t="s">
        <v>269</v>
      </c>
      <c r="E76" s="20" t="s">
        <v>270</v>
      </c>
      <c r="F76" s="35" t="s">
        <v>19</v>
      </c>
      <c r="G76" s="13" t="str">
        <f>'Anexo2. Controles'!A76</f>
        <v>45.1</v>
      </c>
      <c r="H76" s="12" t="str">
        <f>'Anexo2. Controles'!B76</f>
        <v xml:space="preserve">El profesional de terceros garantizará el seguimiento  telefonico  previo  a los paciente con cita programada  </v>
      </c>
      <c r="I76" s="157" t="str">
        <f>'Anexo2. Controles'!O76</f>
        <v>Moderado</v>
      </c>
      <c r="J76" s="10" t="str">
        <f>'Anexo2. Controles'!P76</f>
        <v>Reducir</v>
      </c>
      <c r="K76" s="10" t="str">
        <f>'Anexo2. Controles'!R76</f>
        <v>NO</v>
      </c>
      <c r="L76" s="10" t="str">
        <f>'Anexo2. Controles'!Q76</f>
        <v>Sin Acciones</v>
      </c>
      <c r="M76" s="10"/>
      <c r="N76" s="10"/>
      <c r="O76" s="10"/>
      <c r="P76" s="10"/>
    </row>
    <row r="77" spans="1:16" ht="75" x14ac:dyDescent="0.2">
      <c r="A77" s="14">
        <v>46</v>
      </c>
      <c r="B77" s="20" t="s">
        <v>215</v>
      </c>
      <c r="C77" s="36" t="s">
        <v>271</v>
      </c>
      <c r="D77" s="19" t="s">
        <v>272</v>
      </c>
      <c r="E77" s="37" t="s">
        <v>273</v>
      </c>
      <c r="F77" s="35" t="s">
        <v>13</v>
      </c>
      <c r="G77" s="13" t="str">
        <f>'Anexo2. Controles'!A77</f>
        <v>46.1</v>
      </c>
      <c r="H77" s="12" t="str">
        <f>'Anexo2. Controles'!B77</f>
        <v>El lider de Trabajo Social socializara cada uno de los protocolos que implementa el area de Trabajo Social a traves de las interconsultas y la Gestion de Barreras de Acceso a traves de videos, capacitaciones, test.</v>
      </c>
      <c r="I77" s="157" t="str">
        <f>'Anexo2. Controles'!O77</f>
        <v>Moderado</v>
      </c>
      <c r="J77" s="10" t="str">
        <f>'Anexo2. Controles'!P77</f>
        <v>Reducir</v>
      </c>
      <c r="K77" s="10" t="str">
        <f>'Anexo2. Controles'!R77</f>
        <v>NO</v>
      </c>
      <c r="L77" s="10" t="str">
        <f>'Anexo2. Controles'!Q77</f>
        <v>Sin Acciones</v>
      </c>
      <c r="M77" s="10"/>
      <c r="N77" s="10"/>
      <c r="O77" s="10"/>
      <c r="P77" s="10"/>
    </row>
    <row r="78" spans="1:16" ht="60" x14ac:dyDescent="0.2">
      <c r="A78" s="14"/>
      <c r="B78" s="49" t="s">
        <v>215</v>
      </c>
      <c r="C78" s="50" t="s">
        <v>271</v>
      </c>
      <c r="D78" s="27"/>
      <c r="E78" s="34"/>
      <c r="F78" s="52" t="s">
        <v>13</v>
      </c>
      <c r="G78" s="13" t="str">
        <f>'Anexo2. Controles'!A78</f>
        <v>46.2</v>
      </c>
      <c r="H78" s="12" t="str">
        <f>'Anexo2. Controles'!B78</f>
        <v>El equipo de Trabajo Social verificara el motivo de interconsulta y la barrera de acceso que requiere gestion por parte del area a traves del sistema Dinamica y la informacion verificada en Ronda</v>
      </c>
      <c r="I78" s="157" t="str">
        <f>'Anexo2. Controles'!O78</f>
        <v>Moderado</v>
      </c>
      <c r="J78" s="10" t="str">
        <f>'Anexo2. Controles'!P78</f>
        <v>Reducir</v>
      </c>
      <c r="K78" s="10" t="str">
        <f>'Anexo2. Controles'!R78</f>
        <v>NO</v>
      </c>
      <c r="L78" s="10" t="str">
        <f>'Anexo2. Controles'!Q78</f>
        <v>Sin Acciones</v>
      </c>
      <c r="M78" s="10"/>
      <c r="N78" s="10"/>
      <c r="O78" s="10"/>
      <c r="P78" s="10"/>
    </row>
    <row r="79" spans="1:16" ht="75" x14ac:dyDescent="0.2">
      <c r="A79" s="14"/>
      <c r="B79" s="48" t="s">
        <v>215</v>
      </c>
      <c r="C79" s="51" t="s">
        <v>271</v>
      </c>
      <c r="D79" s="25"/>
      <c r="E79" s="38"/>
      <c r="F79" s="53" t="s">
        <v>13</v>
      </c>
      <c r="G79" s="13" t="str">
        <f>'Anexo2. Controles'!A79</f>
        <v>46.3</v>
      </c>
      <c r="H79" s="12" t="str">
        <f>'Anexo2. Controles'!B79</f>
        <v>La lider de Trabajo Social en conjunto con el equipo de comunicaciones diseñara  una estrategia comunicativa que permita dar a conocer a la comunidad las rutas de atencion de Trabajo Social y la Gestion de Barreras de acceso a traves de campañas socio educativas</v>
      </c>
      <c r="I79" s="157" t="str">
        <f>'Anexo2. Controles'!O79</f>
        <v>Moderado</v>
      </c>
      <c r="J79" s="10" t="str">
        <f>'Anexo2. Controles'!P79</f>
        <v>Reducir</v>
      </c>
      <c r="K79" s="10" t="str">
        <f>'Anexo2. Controles'!R79</f>
        <v>NO</v>
      </c>
      <c r="L79" s="10" t="str">
        <f>'Anexo2. Controles'!Q79</f>
        <v>Sin Acciones</v>
      </c>
      <c r="M79" s="10"/>
      <c r="N79" s="10"/>
      <c r="O79" s="10"/>
      <c r="P79" s="10"/>
    </row>
    <row r="80" spans="1:16" ht="90" x14ac:dyDescent="0.2">
      <c r="A80" s="8">
        <v>47</v>
      </c>
      <c r="B80" s="39" t="s">
        <v>274</v>
      </c>
      <c r="C80" s="40" t="s">
        <v>275</v>
      </c>
      <c r="D80" s="41" t="s">
        <v>276</v>
      </c>
      <c r="E80" s="39" t="s">
        <v>184</v>
      </c>
      <c r="F80" s="42" t="s">
        <v>12</v>
      </c>
      <c r="G80" s="13" t="str">
        <f>'Anexo2. Controles'!A80</f>
        <v>47.1</v>
      </c>
      <c r="H80" s="17" t="str">
        <f>'Anexo2. Controles'!B80</f>
        <v>El profesional de urgencias garantizará la socialziación y medición de la adherencia a los protocolos institucionales.</v>
      </c>
      <c r="I80" s="157" t="str">
        <f>'Anexo2. Controles'!O80</f>
        <v>Alto</v>
      </c>
      <c r="J80" s="10" t="str">
        <f>'Anexo2. Controles'!P80</f>
        <v>Reducir</v>
      </c>
      <c r="K80" s="10" t="str">
        <f>'Anexo2. Controles'!R80</f>
        <v>NO</v>
      </c>
      <c r="L80" s="10" t="str">
        <f>'Anexo2. Controles'!Q80</f>
        <v>Sin Acciones</v>
      </c>
      <c r="M80" s="10"/>
      <c r="N80" s="10"/>
      <c r="O80" s="10"/>
      <c r="P80" s="10"/>
    </row>
    <row r="81" spans="1:16" ht="75" x14ac:dyDescent="0.2">
      <c r="A81" s="171">
        <v>48</v>
      </c>
      <c r="B81" s="20" t="s">
        <v>16</v>
      </c>
      <c r="C81" s="18" t="s">
        <v>253</v>
      </c>
      <c r="D81" s="19" t="s">
        <v>254</v>
      </c>
      <c r="E81" s="20" t="s">
        <v>187</v>
      </c>
      <c r="F81" s="21" t="s">
        <v>13</v>
      </c>
      <c r="G81" s="13" t="str">
        <f>'Anexo2. Controles'!A81</f>
        <v>48.1</v>
      </c>
      <c r="H81" s="12" t="str">
        <f>'Anexo2. Controles'!B81</f>
        <v xml:space="preserve">Ejecución del plan de mantenimiento por el talento humano (auxiliares de mantenimiento) de Recursos Fisicos, con una periodicidad y inspección semanal, con evidencias de registro fotografico, registro en cronograma de mantenimiento. </v>
      </c>
      <c r="I81" s="157" t="str">
        <f>'Anexo2. Controles'!O81</f>
        <v>Moderado</v>
      </c>
      <c r="J81" s="10" t="str">
        <f>'Anexo2. Controles'!P81</f>
        <v>Reducir</v>
      </c>
      <c r="K81" s="10" t="str">
        <f>'Anexo2. Controles'!R81</f>
        <v>NO</v>
      </c>
      <c r="L81" s="10" t="str">
        <f>'Anexo2. Controles'!Q81</f>
        <v xml:space="preserve">Socializar los resultados que se encuentren en el cumplimiento de la programación. 
</v>
      </c>
      <c r="M81" s="10"/>
      <c r="N81" s="10"/>
      <c r="O81" s="10"/>
      <c r="P81" s="10"/>
    </row>
    <row r="82" spans="1:16" ht="45" x14ac:dyDescent="0.2">
      <c r="A82" s="172"/>
      <c r="B82" s="156" t="s">
        <v>16</v>
      </c>
      <c r="C82" s="156" t="s">
        <v>253</v>
      </c>
      <c r="D82" s="25"/>
      <c r="E82" s="24"/>
      <c r="F82" s="43" t="s">
        <v>13</v>
      </c>
      <c r="G82" s="13" t="str">
        <f>'Anexo2. Controles'!A82</f>
        <v>48.2</v>
      </c>
      <c r="H82" s="12" t="str">
        <f>'Anexo2. Controles'!B82</f>
        <v>Mantenimientos correctivos a la infraestructura y/o equipos a cargo de los auxiliares de mantenimiento con un periodicidad dependiendo de las solicitudes requeridas</v>
      </c>
      <c r="I82" s="157" t="str">
        <f>'Anexo2. Controles'!O82</f>
        <v>Moderado</v>
      </c>
      <c r="J82" s="10" t="str">
        <f>'Anexo2. Controles'!P82</f>
        <v>Reducir</v>
      </c>
      <c r="K82" s="10" t="str">
        <f>'Anexo2. Controles'!R82</f>
        <v>NO</v>
      </c>
      <c r="L82" s="10" t="str">
        <f>'Anexo2. Controles'!Q82</f>
        <v xml:space="preserve">Verificación de actas de ejecución </v>
      </c>
      <c r="M82" s="10"/>
      <c r="N82" s="10"/>
      <c r="O82" s="10"/>
      <c r="P82" s="10"/>
    </row>
    <row r="83" spans="1:16" ht="195" x14ac:dyDescent="0.2">
      <c r="A83" s="8">
        <f>'Anexo1. Riesgos'!A54</f>
        <v>49</v>
      </c>
      <c r="B83" s="15" t="s">
        <v>201</v>
      </c>
      <c r="C83" s="9" t="s">
        <v>281</v>
      </c>
      <c r="D83" s="12" t="s">
        <v>283</v>
      </c>
      <c r="E83" s="15" t="s">
        <v>181</v>
      </c>
      <c r="F83" s="10" t="str">
        <f>'Anexo1. Riesgos'!N54</f>
        <v>ALTO</v>
      </c>
      <c r="G83" s="13" t="str">
        <f>'Anexo2. Controles'!A83</f>
        <v>49.1</v>
      </c>
      <c r="H83" s="12" t="str">
        <f>'Anexo2. Controles'!B83</f>
        <v xml:space="preserve">Aplicación auditorias de acuerdo a la GPC y Lineamiento tecnico y operativo de Res 3280 de 2018 (CyD) Aplicación de listas de chequeo a los cursos de vida de primera infancia e infancia. Mesas de trabajo con el area de sistemas para ajuste de historia clinica segun Res 3280 de 2018.    </v>
      </c>
      <c r="I83" s="157" t="str">
        <f>'Anexo2. Controles'!O83</f>
        <v>Alto</v>
      </c>
      <c r="J83" s="10" t="str">
        <f>'Anexo2. Controles'!P83</f>
        <v>Reducir</v>
      </c>
      <c r="K83" s="10" t="str">
        <f>'Anexo2. Controles'!R83</f>
        <v>NO</v>
      </c>
      <c r="L83" s="10" t="str">
        <f>'Anexo2. Controles'!Q83</f>
        <v xml:space="preserve">Socializar los resultados de auditoria en hc según curso de vida de la res 3280 de 2018 a los profesionales.
Planes de mejora y cierre del ciclo de auditoria GPC.                                           Evaluacion listas de chequeo primera infancia e infancia.                                                       Planes de mejora producto de la aplicacion de listas de chequeo.                                                             Capacitacion a personal de sedes en lineamiento tecnico y operativo Res 3280 de 2018 curos de vida primera infancia e infancia.    </v>
      </c>
      <c r="M83" s="10"/>
      <c r="N83" s="10"/>
      <c r="O83" s="10"/>
      <c r="P83" s="10"/>
    </row>
    <row r="84" spans="1:16" ht="150" x14ac:dyDescent="0.2">
      <c r="A84" s="8">
        <v>50</v>
      </c>
      <c r="B84" s="15" t="s">
        <v>201</v>
      </c>
      <c r="C84" s="9" t="s">
        <v>768</v>
      </c>
      <c r="D84" s="12" t="s">
        <v>284</v>
      </c>
      <c r="E84" s="15" t="s">
        <v>184</v>
      </c>
      <c r="F84" s="10" t="s">
        <v>13</v>
      </c>
      <c r="G84" s="13" t="str">
        <f>'Anexo2. Controles'!A84</f>
        <v>50.1</v>
      </c>
      <c r="H84" s="12" t="str">
        <f>'Anexo2. Controles'!B84</f>
        <v>El referente de Salud Sexual y Reproductiva realizará mesas de trabajo con referente de Dinamica para ajustes y parametrizacion de Historia Clinica  de Atencion Prenatal. - Aplicación de listas de chequeo a Historia Clinica de Atencion Prenatal Digital, dado que a la fecha se tiene plan de contingencia por fallo en HC de Dinamica Gerencial.</v>
      </c>
      <c r="I84" s="157" t="str">
        <f>'Anexo2. Controles'!O84</f>
        <v>Alto</v>
      </c>
      <c r="J84" s="10" t="str">
        <f>'Anexo2. Controles'!P84</f>
        <v>Reducir</v>
      </c>
      <c r="K84" s="10" t="str">
        <f>'Anexo2. Controles'!R84</f>
        <v>NO</v>
      </c>
      <c r="L84" s="10" t="str">
        <f>'Anexo2. Controles'!Q84</f>
        <v xml:space="preserve">Capacitacion a personal de sedes sobre Diligenciaminto de HC de Atencion Prenatal. Socailizacion del Kardex de Gestantes al profesional medico de las sedes- Evaluacion de listas de chequeo aplicadas a Historia Clinica Digital de atencion Prenatal a todas las sedes. - Planes de mejora a cada profesional de acuerdoa los hallazgos encontrados en la evaluacion de las listas de Chequeo. </v>
      </c>
      <c r="M84" s="10"/>
      <c r="N84" s="10"/>
      <c r="O84" s="10"/>
      <c r="P84" s="10"/>
    </row>
    <row r="85" spans="1:16" ht="60" x14ac:dyDescent="0.2">
      <c r="A85" s="8">
        <v>51</v>
      </c>
      <c r="B85" s="15" t="s">
        <v>469</v>
      </c>
      <c r="C85" s="9" t="s">
        <v>689</v>
      </c>
      <c r="D85" s="12" t="s">
        <v>473</v>
      </c>
      <c r="E85" s="15" t="s">
        <v>187</v>
      </c>
      <c r="F85" s="10" t="s">
        <v>13</v>
      </c>
      <c r="G85" s="13" t="str">
        <f>'Anexo2. Controles'!A85</f>
        <v>51.1</v>
      </c>
      <c r="H85" s="12" t="str">
        <f>'Anexo2. Controles'!B85</f>
        <v>El referente ambiental se encargara de realizar capacitaciones al personal en aras de dar cumplimiento y a la correcta segregación de residuos en la Institución</v>
      </c>
      <c r="I85" s="157" t="str">
        <f>'Anexo2. Controles'!O85</f>
        <v>Moderado</v>
      </c>
      <c r="J85" s="10" t="str">
        <f>'Anexo2. Controles'!P85</f>
        <v>Reducir</v>
      </c>
      <c r="K85" s="10" t="str">
        <f>'Anexo2. Controles'!R85</f>
        <v>NO</v>
      </c>
      <c r="L85" s="10" t="str">
        <f>'Anexo2. Controles'!Q85</f>
        <v>Sin Acciones</v>
      </c>
      <c r="M85" s="10"/>
      <c r="N85" s="10"/>
      <c r="O85" s="10"/>
      <c r="P85" s="10"/>
    </row>
    <row r="86" spans="1:16" ht="75" x14ac:dyDescent="0.2">
      <c r="A86" s="171">
        <v>52</v>
      </c>
      <c r="B86" s="20" t="s">
        <v>201</v>
      </c>
      <c r="C86" s="18" t="s">
        <v>202</v>
      </c>
      <c r="D86" s="19" t="s">
        <v>697</v>
      </c>
      <c r="E86" s="20" t="s">
        <v>184</v>
      </c>
      <c r="F86" s="10" t="s">
        <v>12</v>
      </c>
      <c r="G86" s="13" t="str">
        <f>'Anexo2. Controles'!A86</f>
        <v>52.1</v>
      </c>
      <c r="H86" s="12" t="str">
        <f>'Anexo2. Controles'!B86</f>
        <v>En conjunto con los referentes de seguridad del paciente y de manera continua (mensual)se capacitará y evaluará a los funcionarios del area de odontología en todos los aspectos que favorezcan el control de los incidentes y por ende la no aparición de eventos adversos.</v>
      </c>
      <c r="I86" s="157" t="str">
        <f>'Anexo2. Controles'!O86</f>
        <v>Alto</v>
      </c>
      <c r="J86" s="10" t="str">
        <f>'Anexo2. Controles'!P86</f>
        <v>Reducir</v>
      </c>
      <c r="K86" s="10" t="str">
        <f>'Anexo2. Controles'!R86</f>
        <v>NO</v>
      </c>
      <c r="L86" s="10" t="str">
        <f>'Anexo2. Controles'!Q86</f>
        <v>Sin Acciones</v>
      </c>
      <c r="M86" s="10"/>
      <c r="N86" s="10"/>
      <c r="O86" s="10"/>
      <c r="P86" s="10"/>
    </row>
    <row r="87" spans="1:16" ht="60" x14ac:dyDescent="0.2">
      <c r="A87" s="172"/>
      <c r="B87" s="158" t="s">
        <v>201</v>
      </c>
      <c r="C87" s="159" t="s">
        <v>202</v>
      </c>
      <c r="D87" s="160" t="s">
        <v>697</v>
      </c>
      <c r="E87" s="158" t="s">
        <v>184</v>
      </c>
      <c r="F87" s="10" t="s">
        <v>12</v>
      </c>
      <c r="G87" s="13" t="str">
        <f>'Anexo2. Controles'!A87</f>
        <v>52.2</v>
      </c>
      <c r="H87" s="12" t="str">
        <f>'Anexo2. Controles'!B87</f>
        <v>La auditora del servicio y el coordinador evaluarán de manera concurrente las actividades que deben llevar a cabo los funcionarios del servicio de odontología.</v>
      </c>
      <c r="I87" s="157" t="str">
        <f>'Anexo2. Controles'!O87</f>
        <v>Alto</v>
      </c>
      <c r="J87" s="10" t="str">
        <f>'Anexo2. Controles'!P87</f>
        <v>Reducir</v>
      </c>
      <c r="K87" s="10" t="str">
        <f>'Anexo2. Controles'!R87</f>
        <v>NO</v>
      </c>
      <c r="L87" s="10" t="str">
        <f>'Anexo2. Controles'!Q87</f>
        <v>Sin Acciones</v>
      </c>
      <c r="M87" s="10"/>
      <c r="N87" s="10"/>
      <c r="O87" s="10"/>
      <c r="P87" s="10"/>
    </row>
    <row r="88" spans="1:16" ht="135" x14ac:dyDescent="0.2">
      <c r="A88" s="8">
        <v>53</v>
      </c>
      <c r="B88" s="15" t="str">
        <f>'Anexo1. Riesgos'!B58</f>
        <v>Gestión Administrativa</v>
      </c>
      <c r="C88" s="15" t="str">
        <f>'Anexo1. Riesgos'!C58</f>
        <v>Activos fijos</v>
      </c>
      <c r="D88" s="15" t="str">
        <f>'Anexo1. Riesgos'!G58</f>
        <v>Probabilidad  de una afectacion economica y reputacional al no tener un control efectivo de los activos que forman parte de la Institucion.</v>
      </c>
      <c r="E88" s="15" t="str">
        <f>'Anexo1. Riesgos'!H59</f>
        <v>Ejecucion y adminsitracion de procesos</v>
      </c>
      <c r="F88" s="10" t="str">
        <f>'Anexo1. Riesgos'!N58</f>
        <v>MODERADO</v>
      </c>
      <c r="G88" s="13" t="str">
        <f>'Anexo2. Controles'!A88</f>
        <v>53.1</v>
      </c>
      <c r="H88" s="12" t="str">
        <f>'Anexo2. Controles'!B88</f>
        <v>El proceso de activos fijos tiene el registro de los activos fijos que tiene la institucion en el software de dinamica Gerencial .Net, modulo de activos fijos, actualizando la ubicacion y responables de los bienes muebles.
Se registra en formato codigo RF-FTO-13 el reporte de los traslados y movimientos que se realizan entre  los puestos, centros sedes, proceso y areas
Se cuenta con poliza de aseguramiento de los activos fijos</v>
      </c>
      <c r="I88" s="157" t="str">
        <f>'Anexo2. Controles'!O88</f>
        <v>Moderado</v>
      </c>
      <c r="J88" s="10" t="str">
        <f>'Anexo2. Controles'!P88</f>
        <v>Reducir</v>
      </c>
      <c r="K88" s="10" t="str">
        <f>'Anexo2. Controles'!R88</f>
        <v>NO</v>
      </c>
      <c r="L88" s="10" t="str">
        <f>'Anexo2. Controles'!Q88</f>
        <v xml:space="preserve">Realizar el seguimiento al resporte de traslados.
Socializar a todas las areas y procesos la importancia del reporte al proceso de activos fijos de los movimientos que se realizan </v>
      </c>
      <c r="M88" s="10"/>
      <c r="N88" s="10"/>
      <c r="O88" s="10"/>
      <c r="P88" s="10"/>
    </row>
    <row r="89" spans="1:16" ht="60" x14ac:dyDescent="0.2">
      <c r="A89" s="8">
        <v>54</v>
      </c>
      <c r="B89" s="15" t="str">
        <f>'Anexo1. Riesgos'!B59</f>
        <v>Gestión Administrativa</v>
      </c>
      <c r="C89" s="15" t="str">
        <f>'Anexo1. Riesgos'!C59</f>
        <v>Activos fijos</v>
      </c>
      <c r="D89" s="15" t="str">
        <f>'Anexo1. Riesgos'!G59</f>
        <v>Afectación económica por sanción del ente regulador debido a la evasión y/o pago inoportuno de impuestos prediales, generando pago de intereses</v>
      </c>
      <c r="E89" s="15" t="str">
        <f>'Anexo1. Riesgos'!H59</f>
        <v>Ejecucion y adminsitracion de procesos</v>
      </c>
      <c r="F89" s="10" t="str">
        <f>'Anexo1. Riesgos'!N59</f>
        <v>MODERADO</v>
      </c>
      <c r="G89" s="13" t="str">
        <f>'Anexo2. Controles'!A89</f>
        <v>54.1</v>
      </c>
      <c r="H89" s="12" t="str">
        <f>'Anexo2. Controles'!B89</f>
        <v>El referente de activos fijos realizara el seguimiento de verificacion de solicitud de CDP, contabilizacion y pago del impuesto dentro de las fechas establecidas</v>
      </c>
      <c r="I89" s="157" t="str">
        <f>'Anexo2. Controles'!O89</f>
        <v>Moderado</v>
      </c>
      <c r="J89" s="10" t="str">
        <f>'Anexo2. Controles'!P89</f>
        <v>Reducir</v>
      </c>
      <c r="K89" s="10" t="str">
        <f>'Anexo2. Controles'!R89</f>
        <v>NO</v>
      </c>
      <c r="L89" s="10" t="str">
        <f>'Anexo2. Controles'!Q89</f>
        <v>Socializar e instalar en un lugar visible de la oficina de tesoreria calendario con los plazos para declarar y pagar el impúesto predial unificado.</v>
      </c>
      <c r="M89" s="10"/>
      <c r="N89" s="10"/>
      <c r="O89" s="10"/>
      <c r="P89" s="10"/>
    </row>
    <row r="90" spans="1:16" ht="45" x14ac:dyDescent="0.2">
      <c r="A90" s="171">
        <v>55</v>
      </c>
      <c r="B90" s="20" t="str">
        <f>'Anexo1. Riesgos'!B60</f>
        <v>Gestión Financiera</v>
      </c>
      <c r="C90" s="18" t="str">
        <f>'Anexo1. Riesgos'!C60</f>
        <v>Tesorería</v>
      </c>
      <c r="D90" s="19" t="str">
        <f>'Anexo1. Riesgos'!G60</f>
        <v>Probabilidad de afectación econónomica por perdida de recursos económicos debido a incumplimiento de entrega del dinero recaudado por el área de facturación</v>
      </c>
      <c r="E90" s="20" t="str">
        <f>'Anexo1. Riesgos'!H60</f>
        <v>Fraude Interno</v>
      </c>
      <c r="F90" s="21" t="str">
        <f>'Anexo1. Riesgos'!N60</f>
        <v>ALTO</v>
      </c>
      <c r="G90" s="13" t="str">
        <f>'Anexo2. Controles'!A90</f>
        <v>55.1</v>
      </c>
      <c r="H90" s="12" t="str">
        <f>'Anexo2. Controles'!B90</f>
        <v>El  lider del subproceso de tesorería realiza un reporte diario desde la plataforma Dinamica.net y verifica los recaudos recibidos por el área de facturación.</v>
      </c>
      <c r="I90" s="157" t="str">
        <f>'Anexo2. Controles'!O90</f>
        <v>Alto</v>
      </c>
      <c r="J90" s="10" t="str">
        <f>'Anexo2. Controles'!P90</f>
        <v>Reducir</v>
      </c>
      <c r="K90" s="10" t="str">
        <f>'Anexo2. Controles'!R90</f>
        <v>SI</v>
      </c>
      <c r="L90" s="10" t="str">
        <f>'Anexo2. Controles'!Q90</f>
        <v>1. Verificación del control de los dineros recaudados mediante formatos y comprobantes de entrega</v>
      </c>
      <c r="M90" s="20"/>
      <c r="N90" s="20"/>
      <c r="O90" s="18"/>
      <c r="P90" s="19"/>
    </row>
    <row r="91" spans="1:16" ht="60" x14ac:dyDescent="0.2">
      <c r="A91" s="188">
        <v>55</v>
      </c>
      <c r="B91" s="156" t="str">
        <f>'Anexo1. Riesgos'!B61</f>
        <v>Gerencia de la Información</v>
      </c>
      <c r="C91" s="156" t="str">
        <f>'Anexo1. Riesgos'!C61</f>
        <v>Archivo</v>
      </c>
      <c r="D91" s="25"/>
      <c r="E91" s="24"/>
      <c r="F91" s="21" t="str">
        <f>'Anexo1. Riesgos'!N60</f>
        <v>ALTO</v>
      </c>
      <c r="G91" s="13" t="str">
        <f>'Anexo2. Controles'!A91</f>
        <v>55.2</v>
      </c>
      <c r="H91" s="12" t="str">
        <f>'Anexo2. Controles'!B91</f>
        <v>El  lider del subproceso de tesorería realiza dos entregas semanales mínimo a la empresa transportadora de valores (BRINKS) para ser consignada en la cuenta corriente de la institución.</v>
      </c>
      <c r="I91" s="157" t="str">
        <f>'Anexo2. Controles'!O91</f>
        <v>Alto</v>
      </c>
      <c r="J91" s="10" t="str">
        <f>'Anexo2. Controles'!P91</f>
        <v>Aceptar</v>
      </c>
      <c r="K91" s="10" t="str">
        <f>'Anexo2. Controles'!R91</f>
        <v>SI</v>
      </c>
      <c r="L91" s="10" t="str">
        <f>'Anexo2. Controles'!Q91</f>
        <v>1. Realizar registro de entrega del dinero recaudado a la empresa transportadora (BRINKS).</v>
      </c>
      <c r="M91" s="156"/>
      <c r="N91" s="156"/>
      <c r="O91" s="156"/>
      <c r="P91" s="25"/>
    </row>
    <row r="92" spans="1:16" ht="60" x14ac:dyDescent="0.2">
      <c r="A92" s="171">
        <v>56</v>
      </c>
      <c r="B92" s="20" t="s">
        <v>174</v>
      </c>
      <c r="C92" s="18" t="s">
        <v>175</v>
      </c>
      <c r="D92" s="19" t="s">
        <v>791</v>
      </c>
      <c r="E92" s="20" t="str">
        <f>'Anexo1. Riesgos'!H61</f>
        <v>Fallas tecnologicas
Daños a activos fijos / eventos externos</v>
      </c>
      <c r="F92" s="21" t="str">
        <f>'Anexo1. Riesgos'!$N$61</f>
        <v>ALTO</v>
      </c>
      <c r="G92" s="13" t="str">
        <f>'Anexo2. Controles'!A92</f>
        <v>56.1</v>
      </c>
      <c r="H92" s="12" t="str">
        <f>'Anexo2. Controles'!B92</f>
        <v>El referente de recursos físicos, garantiza la prestación de serivicios de un guarda de seguridad a travez de una empresa de vifilancia</v>
      </c>
      <c r="I92" s="157" t="str">
        <f>'Anexo2. Controles'!O92</f>
        <v>Moderado</v>
      </c>
      <c r="J92" s="10" t="str">
        <f>'Anexo2. Controles'!P92</f>
        <v>Reducir</v>
      </c>
      <c r="K92" s="10" t="str">
        <f>'Anexo2. Controles'!R92</f>
        <v>NO</v>
      </c>
      <c r="L92" s="10" t="str">
        <f>'Anexo2. Controles'!Q92</f>
        <v>1. Revisar la fecha de finalización del contratista de vigilancia.
2. Recordar previamente(un mes) la continuidad de la viglancia.</v>
      </c>
      <c r="M92" s="10"/>
      <c r="N92" s="10"/>
      <c r="O92" s="10"/>
      <c r="P92" s="10"/>
    </row>
    <row r="93" spans="1:16" ht="45" x14ac:dyDescent="0.2">
      <c r="A93" s="188">
        <v>56</v>
      </c>
      <c r="B93" s="158"/>
      <c r="C93" s="159"/>
      <c r="D93" s="160"/>
      <c r="E93" s="158"/>
      <c r="F93" s="10" t="str">
        <f>'Anexo1. Riesgos'!N61</f>
        <v>ALTO</v>
      </c>
      <c r="G93" s="13" t="str">
        <f>'Anexo2. Controles'!A93</f>
        <v>56.2</v>
      </c>
      <c r="H93" s="12" t="str">
        <f>'Anexo2. Controles'!B93</f>
        <v>El referente de tic´s realiza el respectivo back up de la informacion digitalizada y registrada  de la historia clinica.</v>
      </c>
      <c r="I93" s="157" t="str">
        <f>'Anexo2. Controles'!O93</f>
        <v>Moderado</v>
      </c>
      <c r="J93" s="10" t="str">
        <f>'Anexo2. Controles'!P93</f>
        <v>Aceptar</v>
      </c>
      <c r="K93" s="10" t="str">
        <f>'Anexo2. Controles'!R93</f>
        <v>NO</v>
      </c>
      <c r="L93" s="10" t="str">
        <f>'Anexo2. Controles'!Q93</f>
        <v>Verificar que existe ese back up</v>
      </c>
      <c r="M93" s="10"/>
      <c r="N93" s="10"/>
      <c r="O93" s="10"/>
      <c r="P93" s="10"/>
    </row>
  </sheetData>
  <autoFilter ref="A6:IY89"/>
  <mergeCells count="7">
    <mergeCell ref="D67:D69"/>
    <mergeCell ref="A2:C5"/>
    <mergeCell ref="D2:L2"/>
    <mergeCell ref="D3:I5"/>
    <mergeCell ref="J3:K3"/>
    <mergeCell ref="J4:K4"/>
    <mergeCell ref="J5:K5"/>
  </mergeCells>
  <conditionalFormatting sqref="F6:F1048576">
    <cfRule type="cellIs" dxfId="26" priority="1" operator="equal">
      <formula>"Bajo"</formula>
    </cfRule>
    <cfRule type="cellIs" dxfId="25" priority="2" operator="equal">
      <formula>"Alto"</formula>
    </cfRule>
    <cfRule type="cellIs" dxfId="24" priority="3" operator="equal">
      <formula>"Moderado"</formula>
    </cfRule>
    <cfRule type="cellIs" dxfId="23" priority="4" operator="equal">
      <formula>"Extremo"</formula>
    </cfRule>
  </conditionalFormatting>
  <conditionalFormatting sqref="I7:I93">
    <cfRule type="cellIs" dxfId="22" priority="9" operator="equal">
      <formula>"Bajo"</formula>
    </cfRule>
    <cfRule type="cellIs" dxfId="21" priority="10" operator="equal">
      <formula>"Alto"</formula>
    </cfRule>
    <cfRule type="cellIs" dxfId="20" priority="11" operator="equal">
      <formula>"Moderado"</formula>
    </cfRule>
    <cfRule type="cellIs" dxfId="19" priority="12" operator="equal">
      <formula>"Extremo"</formula>
    </cfRule>
  </conditionalFormatting>
  <pageMargins left="0.39370078740157483" right="0.39370078740157483" top="0.98425196850393704" bottom="0.39370078740157483" header="0" footer="0"/>
  <pageSetup paperSize="119" scale="62" orientation="landscape" horizontalDpi="300" verticalDpi="300" r:id="rId1"/>
  <headerFooter alignWithMargins="0">
    <oddFooter>&amp;LVersión: 17
Fecha: 2021-11-30
&amp;CSi este documento se encuentra impreso no se garantiza su vigencia.
La versión vigente reposa en el Sistema Integrado de Planeación y Gestión (Intranet).
&amp;R&amp;P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67"/>
  <sheetViews>
    <sheetView showGridLines="0" zoomScale="70" zoomScaleNormal="70" zoomScaleSheetLayoutView="80" workbookViewId="0">
      <pane xSplit="14" ySplit="5" topLeftCell="O22" activePane="bottomRight" state="frozen"/>
      <selection activeCell="A2" sqref="A2:C5"/>
      <selection pane="topRight" activeCell="A2" sqref="A2:C5"/>
      <selection pane="bottomLeft" activeCell="A2" sqref="A2:C5"/>
      <selection pane="bottomRight" activeCell="R24" sqref="R24"/>
    </sheetView>
  </sheetViews>
  <sheetFormatPr baseColWidth="10" defaultRowHeight="15" x14ac:dyDescent="0.25"/>
  <cols>
    <col min="1" max="1" width="7.42578125" style="54" bestFit="1" customWidth="1"/>
    <col min="2" max="2" width="17.28515625" style="54" bestFit="1" customWidth="1"/>
    <col min="3" max="3" width="15" style="54" bestFit="1" customWidth="1"/>
    <col min="4" max="4" width="15.85546875" style="54" customWidth="1"/>
    <col min="5" max="6" width="19.28515625" style="54" customWidth="1"/>
    <col min="7" max="7" width="39.5703125" style="54" customWidth="1"/>
    <col min="8" max="8" width="19.42578125" style="54" customWidth="1"/>
    <col min="9" max="9" width="19.28515625" style="54" customWidth="1"/>
    <col min="10" max="10" width="17.85546875" style="75" bestFit="1" customWidth="1"/>
    <col min="11" max="11" width="8.7109375" style="76" customWidth="1"/>
    <col min="12" max="12" width="17.28515625" style="75" bestFit="1" customWidth="1"/>
    <col min="13" max="13" width="8.7109375" style="76" customWidth="1"/>
    <col min="14" max="14" width="12" style="77" bestFit="1" customWidth="1"/>
    <col min="15" max="16384" width="11.42578125" style="54"/>
  </cols>
  <sheetData>
    <row r="1" spans="1:14" ht="17.25" customHeight="1" x14ac:dyDescent="0.3">
      <c r="A1" s="193"/>
      <c r="B1" s="193"/>
      <c r="C1" s="193"/>
      <c r="D1" s="205" t="s">
        <v>683</v>
      </c>
      <c r="E1" s="205"/>
      <c r="F1" s="205"/>
      <c r="G1" s="205"/>
      <c r="H1" s="205"/>
      <c r="I1" s="205"/>
      <c r="J1" s="205"/>
      <c r="K1" s="205"/>
      <c r="L1" s="205"/>
      <c r="M1" s="205"/>
      <c r="N1" s="205"/>
    </row>
    <row r="2" spans="1:14" x14ac:dyDescent="0.25">
      <c r="A2" s="193"/>
      <c r="B2" s="193"/>
      <c r="C2" s="193"/>
      <c r="D2" s="206" t="s">
        <v>679</v>
      </c>
      <c r="E2" s="207"/>
      <c r="F2" s="207"/>
      <c r="G2" s="207"/>
      <c r="H2" s="207"/>
      <c r="I2" s="207"/>
      <c r="J2" s="207"/>
      <c r="K2" s="208"/>
      <c r="L2" s="153" t="s">
        <v>680</v>
      </c>
      <c r="M2" s="215"/>
      <c r="N2" s="215"/>
    </row>
    <row r="3" spans="1:14" x14ac:dyDescent="0.25">
      <c r="A3" s="193"/>
      <c r="B3" s="193"/>
      <c r="C3" s="193"/>
      <c r="D3" s="209"/>
      <c r="E3" s="210"/>
      <c r="F3" s="210"/>
      <c r="G3" s="210"/>
      <c r="H3" s="210"/>
      <c r="I3" s="210"/>
      <c r="J3" s="210"/>
      <c r="K3" s="211"/>
      <c r="L3" s="153" t="s">
        <v>681</v>
      </c>
      <c r="M3" s="216"/>
      <c r="N3" s="216"/>
    </row>
    <row r="4" spans="1:14" x14ac:dyDescent="0.25">
      <c r="A4" s="193"/>
      <c r="B4" s="193"/>
      <c r="C4" s="193"/>
      <c r="D4" s="212"/>
      <c r="E4" s="213"/>
      <c r="F4" s="213"/>
      <c r="G4" s="213"/>
      <c r="H4" s="213"/>
      <c r="I4" s="213"/>
      <c r="J4" s="213"/>
      <c r="K4" s="214"/>
      <c r="L4" s="153" t="s">
        <v>682</v>
      </c>
      <c r="M4" s="217"/>
      <c r="N4" s="215"/>
    </row>
    <row r="5" spans="1:14" ht="28.5" x14ac:dyDescent="0.25">
      <c r="A5" s="55" t="s">
        <v>289</v>
      </c>
      <c r="B5" s="56" t="s">
        <v>300</v>
      </c>
      <c r="C5" s="56" t="s">
        <v>301</v>
      </c>
      <c r="D5" s="57" t="s">
        <v>302</v>
      </c>
      <c r="E5" s="57" t="s">
        <v>303</v>
      </c>
      <c r="F5" s="57" t="s">
        <v>304</v>
      </c>
      <c r="G5" s="57" t="s">
        <v>305</v>
      </c>
      <c r="H5" s="57" t="s">
        <v>306</v>
      </c>
      <c r="I5" s="57" t="s">
        <v>307</v>
      </c>
      <c r="J5" s="58" t="s">
        <v>308</v>
      </c>
      <c r="K5" s="58" t="s">
        <v>309</v>
      </c>
      <c r="L5" s="58" t="s">
        <v>310</v>
      </c>
      <c r="M5" s="59" t="s">
        <v>309</v>
      </c>
      <c r="N5" s="58" t="s">
        <v>311</v>
      </c>
    </row>
    <row r="6" spans="1:14" s="65" customFormat="1" ht="90" x14ac:dyDescent="0.3">
      <c r="A6" s="60">
        <v>1</v>
      </c>
      <c r="B6" s="61" t="s">
        <v>10</v>
      </c>
      <c r="C6" s="61" t="s">
        <v>11</v>
      </c>
      <c r="D6" s="60" t="s">
        <v>312</v>
      </c>
      <c r="E6" s="60" t="s">
        <v>313</v>
      </c>
      <c r="F6" s="60" t="s">
        <v>314</v>
      </c>
      <c r="G6" s="62" t="s">
        <v>171</v>
      </c>
      <c r="H6" s="60" t="s">
        <v>172</v>
      </c>
      <c r="I6" s="60" t="s">
        <v>315</v>
      </c>
      <c r="J6" s="63" t="str">
        <f>+VLOOKUP(K6,'Anexo3. Prob e Impac'!$A$4:$B$8,2,FALSE)</f>
        <v>Muy Baja</v>
      </c>
      <c r="K6" s="64">
        <v>0.2</v>
      </c>
      <c r="L6" s="63" t="str">
        <f>+VLOOKUP(M6,'Anexo3. Prob e Impac'!$G$4:$H$8,2,FALSE)</f>
        <v>Catastrófico</v>
      </c>
      <c r="M6" s="64">
        <v>1</v>
      </c>
      <c r="N6" s="10" t="s">
        <v>743</v>
      </c>
    </row>
    <row r="7" spans="1:14" ht="90" x14ac:dyDescent="0.25">
      <c r="A7" s="60">
        <v>2</v>
      </c>
      <c r="B7" s="61" t="s">
        <v>16</v>
      </c>
      <c r="C7" s="61" t="s">
        <v>17</v>
      </c>
      <c r="D7" s="60" t="s">
        <v>312</v>
      </c>
      <c r="E7" s="60" t="s">
        <v>316</v>
      </c>
      <c r="F7" s="60" t="s">
        <v>317</v>
      </c>
      <c r="G7" s="62" t="s">
        <v>173</v>
      </c>
      <c r="H7" s="60" t="s">
        <v>18</v>
      </c>
      <c r="I7" s="60" t="s">
        <v>318</v>
      </c>
      <c r="J7" s="63" t="str">
        <f>+VLOOKUP(K7,'Anexo3. Prob e Impac'!$A$4:$B$8,2,FALSE)</f>
        <v>Baja</v>
      </c>
      <c r="K7" s="64">
        <v>0.4</v>
      </c>
      <c r="L7" s="63" t="str">
        <f>+VLOOKUP(M7,'Anexo3. Prob e Impac'!$G$4:$H$8,2,FALSE)</f>
        <v>Menor</v>
      </c>
      <c r="M7" s="64">
        <v>0.4</v>
      </c>
      <c r="N7" s="10" t="s">
        <v>539</v>
      </c>
    </row>
    <row r="8" spans="1:14" ht="60" x14ac:dyDescent="0.25">
      <c r="A8" s="67">
        <v>3</v>
      </c>
      <c r="B8" s="61" t="s">
        <v>174</v>
      </c>
      <c r="C8" s="61" t="s">
        <v>175</v>
      </c>
      <c r="D8" s="60" t="s">
        <v>319</v>
      </c>
      <c r="E8" s="60" t="s">
        <v>320</v>
      </c>
      <c r="F8" s="60" t="s">
        <v>321</v>
      </c>
      <c r="G8" s="62" t="s">
        <v>176</v>
      </c>
      <c r="H8" s="60" t="s">
        <v>177</v>
      </c>
      <c r="I8" s="60" t="s">
        <v>322</v>
      </c>
      <c r="J8" s="63" t="str">
        <f>+VLOOKUP(K8,'Anexo3. Prob e Impac'!$A$4:$B$8,2,FALSE)</f>
        <v>Muy Alta</v>
      </c>
      <c r="K8" s="64">
        <v>1</v>
      </c>
      <c r="L8" s="63" t="str">
        <f>+VLOOKUP(M8,'Anexo3. Prob e Impac'!$G$4:$H$8,2,FALSE)</f>
        <v>Catastrófico</v>
      </c>
      <c r="M8" s="64">
        <v>1</v>
      </c>
      <c r="N8" s="10" t="s">
        <v>743</v>
      </c>
    </row>
    <row r="9" spans="1:14" ht="90" x14ac:dyDescent="0.25">
      <c r="A9" s="60">
        <v>4</v>
      </c>
      <c r="B9" s="61" t="s">
        <v>178</v>
      </c>
      <c r="C9" s="61" t="s">
        <v>179</v>
      </c>
      <c r="D9" s="60" t="s">
        <v>323</v>
      </c>
      <c r="E9" s="60" t="s">
        <v>324</v>
      </c>
      <c r="F9" s="60" t="s">
        <v>325</v>
      </c>
      <c r="G9" s="62" t="s">
        <v>180</v>
      </c>
      <c r="H9" s="60" t="s">
        <v>181</v>
      </c>
      <c r="I9" s="60" t="s">
        <v>326</v>
      </c>
      <c r="J9" s="63" t="str">
        <f>+VLOOKUP(K9,'Anexo3. Prob e Impac'!$A$4:$B$8,2,FALSE)</f>
        <v>Media</v>
      </c>
      <c r="K9" s="64">
        <v>0.6</v>
      </c>
      <c r="L9" s="63" t="str">
        <f>+VLOOKUP(M9,'Anexo3. Prob e Impac'!$G$4:$H$8,2,FALSE)</f>
        <v>Mayor</v>
      </c>
      <c r="M9" s="64">
        <v>0.8</v>
      </c>
      <c r="N9" s="10" t="s">
        <v>742</v>
      </c>
    </row>
    <row r="10" spans="1:14" ht="120" x14ac:dyDescent="0.25">
      <c r="A10" s="60">
        <v>5</v>
      </c>
      <c r="B10" s="61" t="s">
        <v>178</v>
      </c>
      <c r="C10" s="61" t="s">
        <v>182</v>
      </c>
      <c r="D10" s="60" t="s">
        <v>327</v>
      </c>
      <c r="E10" s="60" t="s">
        <v>328</v>
      </c>
      <c r="F10" s="60" t="s">
        <v>329</v>
      </c>
      <c r="G10" s="62" t="s">
        <v>183</v>
      </c>
      <c r="H10" s="60" t="s">
        <v>184</v>
      </c>
      <c r="I10" s="60" t="s">
        <v>330</v>
      </c>
      <c r="J10" s="63" t="str">
        <f>+VLOOKUP(K10,'Anexo3. Prob e Impac'!$A$4:$B$8,2,FALSE)</f>
        <v>Muy Alta</v>
      </c>
      <c r="K10" s="64">
        <v>1</v>
      </c>
      <c r="L10" s="63" t="str">
        <f>+VLOOKUP(M10,'Anexo3. Prob e Impac'!$G$4:$H$8,2,FALSE)</f>
        <v>Mayor</v>
      </c>
      <c r="M10" s="64">
        <v>0.8</v>
      </c>
      <c r="N10" s="10" t="s">
        <v>742</v>
      </c>
    </row>
    <row r="11" spans="1:14" ht="120" x14ac:dyDescent="0.25">
      <c r="A11" s="67">
        <v>6</v>
      </c>
      <c r="B11" s="61" t="s">
        <v>178</v>
      </c>
      <c r="C11" s="61" t="s">
        <v>185</v>
      </c>
      <c r="D11" s="60" t="s">
        <v>327</v>
      </c>
      <c r="E11" s="60" t="s">
        <v>331</v>
      </c>
      <c r="F11" s="60" t="s">
        <v>332</v>
      </c>
      <c r="G11" s="62" t="s">
        <v>186</v>
      </c>
      <c r="H11" s="60" t="s">
        <v>187</v>
      </c>
      <c r="I11" s="60" t="s">
        <v>333</v>
      </c>
      <c r="J11" s="63" t="str">
        <f>+VLOOKUP(K11,'Anexo3. Prob e Impac'!$A$4:$B$8,2,FALSE)</f>
        <v>Baja</v>
      </c>
      <c r="K11" s="64">
        <v>0.4</v>
      </c>
      <c r="L11" s="63" t="str">
        <f>+VLOOKUP(M11,'Anexo3. Prob e Impac'!$G$4:$H$8,2,FALSE)</f>
        <v>Menor</v>
      </c>
      <c r="M11" s="64">
        <v>0.4</v>
      </c>
      <c r="N11" s="10" t="s">
        <v>539</v>
      </c>
    </row>
    <row r="12" spans="1:14" ht="105" x14ac:dyDescent="0.25">
      <c r="A12" s="60">
        <v>7</v>
      </c>
      <c r="B12" s="61" t="s">
        <v>178</v>
      </c>
      <c r="C12" s="61" t="s">
        <v>188</v>
      </c>
      <c r="D12" s="60" t="s">
        <v>334</v>
      </c>
      <c r="E12" s="60" t="s">
        <v>335</v>
      </c>
      <c r="F12" s="60" t="s">
        <v>336</v>
      </c>
      <c r="G12" s="62" t="s">
        <v>189</v>
      </c>
      <c r="H12" s="60" t="s">
        <v>190</v>
      </c>
      <c r="I12" s="60" t="s">
        <v>333</v>
      </c>
      <c r="J12" s="63" t="str">
        <f>+VLOOKUP(K12,'Anexo3. Prob e Impac'!$A$4:$B$8,2,FALSE)</f>
        <v>Baja</v>
      </c>
      <c r="K12" s="64">
        <v>0.4</v>
      </c>
      <c r="L12" s="63" t="str">
        <f>+VLOOKUP(M12,'Anexo3. Prob e Impac'!$G$4:$H$8,2,FALSE)</f>
        <v>Menor</v>
      </c>
      <c r="M12" s="64">
        <v>0.4</v>
      </c>
      <c r="N12" s="10" t="s">
        <v>539</v>
      </c>
    </row>
    <row r="13" spans="1:14" ht="135" x14ac:dyDescent="0.25">
      <c r="A13" s="60">
        <v>8</v>
      </c>
      <c r="B13" s="61" t="s">
        <v>178</v>
      </c>
      <c r="C13" s="61" t="s">
        <v>188</v>
      </c>
      <c r="D13" s="60" t="s">
        <v>334</v>
      </c>
      <c r="E13" s="60" t="s">
        <v>337</v>
      </c>
      <c r="F13" s="60" t="s">
        <v>338</v>
      </c>
      <c r="G13" s="62" t="s">
        <v>191</v>
      </c>
      <c r="H13" s="60" t="s">
        <v>192</v>
      </c>
      <c r="I13" s="60" t="s">
        <v>339</v>
      </c>
      <c r="J13" s="63" t="str">
        <f>+VLOOKUP(K13,'Anexo3. Prob e Impac'!$A$4:$B$8,2,FALSE)</f>
        <v>Media</v>
      </c>
      <c r="K13" s="64">
        <v>0.6</v>
      </c>
      <c r="L13" s="63" t="str">
        <f>+VLOOKUP(M13,'Anexo3. Prob e Impac'!$G$4:$H$8,2,FALSE)</f>
        <v>Moderado</v>
      </c>
      <c r="M13" s="64">
        <v>0.6</v>
      </c>
      <c r="N13" s="10" t="s">
        <v>539</v>
      </c>
    </row>
    <row r="14" spans="1:14" ht="120" x14ac:dyDescent="0.25">
      <c r="A14" s="67">
        <v>9</v>
      </c>
      <c r="B14" s="61" t="s">
        <v>178</v>
      </c>
      <c r="C14" s="61" t="s">
        <v>193</v>
      </c>
      <c r="D14" s="60" t="s">
        <v>334</v>
      </c>
      <c r="E14" s="60" t="s">
        <v>331</v>
      </c>
      <c r="F14" s="60" t="s">
        <v>340</v>
      </c>
      <c r="G14" s="62" t="s">
        <v>194</v>
      </c>
      <c r="H14" s="60" t="s">
        <v>195</v>
      </c>
      <c r="I14" s="60" t="s">
        <v>330</v>
      </c>
      <c r="J14" s="63" t="str">
        <f>+VLOOKUP(K14,'Anexo3. Prob e Impac'!$A$4:$B$8,2,FALSE)</f>
        <v>Muy Alta</v>
      </c>
      <c r="K14" s="64">
        <v>1</v>
      </c>
      <c r="L14" s="63" t="str">
        <f>+VLOOKUP(M14,'Anexo3. Prob e Impac'!$G$4:$H$8,2,FALSE)</f>
        <v>Mayor</v>
      </c>
      <c r="M14" s="64">
        <v>0.8</v>
      </c>
      <c r="N14" s="10" t="s">
        <v>742</v>
      </c>
    </row>
    <row r="15" spans="1:14" ht="105" x14ac:dyDescent="0.25">
      <c r="A15" s="60">
        <v>10</v>
      </c>
      <c r="B15" s="61" t="s">
        <v>178</v>
      </c>
      <c r="C15" s="61" t="s">
        <v>196</v>
      </c>
      <c r="D15" s="60" t="s">
        <v>341</v>
      </c>
      <c r="E15" s="60" t="s">
        <v>342</v>
      </c>
      <c r="F15" s="60" t="s">
        <v>343</v>
      </c>
      <c r="G15" s="62" t="s">
        <v>197</v>
      </c>
      <c r="H15" s="60" t="s">
        <v>198</v>
      </c>
      <c r="I15" s="60" t="s">
        <v>333</v>
      </c>
      <c r="J15" s="63" t="str">
        <f>+VLOOKUP(K15,'Anexo3. Prob e Impac'!$A$4:$B$8,2,FALSE)</f>
        <v>Baja</v>
      </c>
      <c r="K15" s="64">
        <v>0.4</v>
      </c>
      <c r="L15" s="63" t="str">
        <f>+VLOOKUP(M15,'Anexo3. Prob e Impac'!$G$4:$H$8,2,FALSE)</f>
        <v>Menor</v>
      </c>
      <c r="M15" s="64">
        <v>0.4</v>
      </c>
      <c r="N15" s="10" t="s">
        <v>539</v>
      </c>
    </row>
    <row r="16" spans="1:14" ht="120" x14ac:dyDescent="0.25">
      <c r="A16" s="60">
        <v>11</v>
      </c>
      <c r="B16" s="61" t="s">
        <v>178</v>
      </c>
      <c r="C16" s="61" t="s">
        <v>199</v>
      </c>
      <c r="D16" s="60" t="s">
        <v>344</v>
      </c>
      <c r="E16" s="60" t="s">
        <v>345</v>
      </c>
      <c r="F16" s="60" t="s">
        <v>346</v>
      </c>
      <c r="G16" s="62" t="s">
        <v>200</v>
      </c>
      <c r="H16" s="60" t="s">
        <v>190</v>
      </c>
      <c r="I16" s="60" t="s">
        <v>347</v>
      </c>
      <c r="J16" s="63" t="str">
        <f>+VLOOKUP(K16,'Anexo3. Prob e Impac'!$A$4:$B$8,2,FALSE)</f>
        <v>Alta</v>
      </c>
      <c r="K16" s="64">
        <v>0.8</v>
      </c>
      <c r="L16" s="63" t="str">
        <f>+VLOOKUP(M16,'Anexo3. Prob e Impac'!$G$4:$H$8,2,FALSE)</f>
        <v>Moderado</v>
      </c>
      <c r="M16" s="64">
        <v>0.6</v>
      </c>
      <c r="N16" s="10" t="s">
        <v>742</v>
      </c>
    </row>
    <row r="17" spans="1:14" ht="105" x14ac:dyDescent="0.25">
      <c r="A17" s="67">
        <v>12</v>
      </c>
      <c r="B17" s="60" t="s">
        <v>201</v>
      </c>
      <c r="C17" s="61" t="s">
        <v>202</v>
      </c>
      <c r="D17" s="60" t="s">
        <v>348</v>
      </c>
      <c r="E17" s="60" t="s">
        <v>349</v>
      </c>
      <c r="F17" s="60" t="s">
        <v>350</v>
      </c>
      <c r="G17" s="62" t="s">
        <v>351</v>
      </c>
      <c r="H17" s="60" t="s">
        <v>203</v>
      </c>
      <c r="I17" s="60">
        <v>2</v>
      </c>
      <c r="J17" s="63" t="str">
        <f>+VLOOKUP(K17,'Anexo3. Prob e Impac'!$A$4:$B$8,2,FALSE)</f>
        <v>Media</v>
      </c>
      <c r="K17" s="64">
        <v>0.6</v>
      </c>
      <c r="L17" s="63" t="str">
        <f>+VLOOKUP(M17,'Anexo3. Prob e Impac'!$G$4:$H$8,2,FALSE)</f>
        <v>Mayor</v>
      </c>
      <c r="M17" s="64">
        <v>0.8</v>
      </c>
      <c r="N17" s="10" t="s">
        <v>742</v>
      </c>
    </row>
    <row r="18" spans="1:14" ht="105" x14ac:dyDescent="0.25">
      <c r="A18" s="60">
        <v>13</v>
      </c>
      <c r="B18" s="60" t="s">
        <v>201</v>
      </c>
      <c r="C18" s="61" t="s">
        <v>202</v>
      </c>
      <c r="D18" s="60" t="s">
        <v>352</v>
      </c>
      <c r="E18" s="68" t="s">
        <v>349</v>
      </c>
      <c r="F18" s="60" t="s">
        <v>353</v>
      </c>
      <c r="G18" s="62" t="s">
        <v>204</v>
      </c>
      <c r="H18" s="60" t="s">
        <v>203</v>
      </c>
      <c r="I18" s="60">
        <v>2</v>
      </c>
      <c r="J18" s="63" t="str">
        <f>+VLOOKUP(K18,'Anexo3. Prob e Impac'!$A$4:$B$8,2,FALSE)</f>
        <v>Media</v>
      </c>
      <c r="K18" s="69">
        <v>0.6</v>
      </c>
      <c r="L18" s="63" t="str">
        <f>+VLOOKUP(M18,'Anexo3. Prob e Impac'!$G$4:$H$8,2,FALSE)</f>
        <v>Moderado</v>
      </c>
      <c r="M18" s="64">
        <v>0.6</v>
      </c>
      <c r="N18" s="10" t="s">
        <v>539</v>
      </c>
    </row>
    <row r="19" spans="1:14" ht="105" x14ac:dyDescent="0.25">
      <c r="A19" s="60">
        <v>14</v>
      </c>
      <c r="B19" s="60" t="s">
        <v>205</v>
      </c>
      <c r="C19" s="61" t="s">
        <v>206</v>
      </c>
      <c r="D19" s="61" t="s">
        <v>354</v>
      </c>
      <c r="E19" s="60" t="s">
        <v>355</v>
      </c>
      <c r="F19" s="60" t="s">
        <v>356</v>
      </c>
      <c r="G19" s="62" t="s">
        <v>207</v>
      </c>
      <c r="H19" s="60" t="s">
        <v>203</v>
      </c>
      <c r="I19" s="60">
        <v>1680</v>
      </c>
      <c r="J19" s="63" t="str">
        <f>+VLOOKUP(K19,'Anexo3. Prob e Impac'!$A$4:$B$8,2,FALSE)</f>
        <v>Alta</v>
      </c>
      <c r="K19" s="69">
        <v>0.8</v>
      </c>
      <c r="L19" s="63" t="str">
        <f>+VLOOKUP(M19,'Anexo3. Prob e Impac'!$G$4:$H$8,2,FALSE)</f>
        <v>Catastrófico</v>
      </c>
      <c r="M19" s="64">
        <v>1</v>
      </c>
      <c r="N19" s="10" t="s">
        <v>743</v>
      </c>
    </row>
    <row r="20" spans="1:14" ht="90" x14ac:dyDescent="0.25">
      <c r="A20" s="67">
        <v>15</v>
      </c>
      <c r="B20" s="60" t="s">
        <v>205</v>
      </c>
      <c r="C20" s="61" t="s">
        <v>206</v>
      </c>
      <c r="D20" s="61" t="s">
        <v>354</v>
      </c>
      <c r="E20" s="60" t="s">
        <v>355</v>
      </c>
      <c r="F20" s="60" t="s">
        <v>357</v>
      </c>
      <c r="G20" s="62" t="s">
        <v>208</v>
      </c>
      <c r="H20" s="60" t="s">
        <v>203</v>
      </c>
      <c r="I20" s="60">
        <v>1680</v>
      </c>
      <c r="J20" s="63" t="str">
        <f>+VLOOKUP(K20,'Anexo3. Prob e Impac'!$A$4:$B$8,2,FALSE)</f>
        <v>Alta</v>
      </c>
      <c r="K20" s="69">
        <v>0.8</v>
      </c>
      <c r="L20" s="63" t="str">
        <f>+VLOOKUP(M20,'Anexo3. Prob e Impac'!$G$4:$H$8,2,FALSE)</f>
        <v>Catastrófico</v>
      </c>
      <c r="M20" s="64">
        <v>1</v>
      </c>
      <c r="N20" s="10" t="s">
        <v>743</v>
      </c>
    </row>
    <row r="21" spans="1:14" ht="90" x14ac:dyDescent="0.25">
      <c r="A21" s="60">
        <v>16</v>
      </c>
      <c r="B21" s="60" t="s">
        <v>201</v>
      </c>
      <c r="C21" s="61" t="s">
        <v>209</v>
      </c>
      <c r="D21" s="61" t="s">
        <v>358</v>
      </c>
      <c r="E21" s="60" t="s">
        <v>359</v>
      </c>
      <c r="F21" s="60" t="s">
        <v>360</v>
      </c>
      <c r="G21" s="62" t="s">
        <v>210</v>
      </c>
      <c r="H21" s="62" t="s">
        <v>181</v>
      </c>
      <c r="I21" s="60" t="s">
        <v>361</v>
      </c>
      <c r="J21" s="63" t="str">
        <f>+VLOOKUP(K21,'Anexo3. Prob e Impac'!$A$4:$B$8,2,FALSE)</f>
        <v>Muy Alta</v>
      </c>
      <c r="K21" s="64">
        <v>1</v>
      </c>
      <c r="L21" s="63" t="str">
        <f>+VLOOKUP(M21,'Anexo3. Prob e Impac'!$G$4:$H$8,2,FALSE)</f>
        <v>Moderado</v>
      </c>
      <c r="M21" s="64">
        <v>0.6</v>
      </c>
      <c r="N21" s="10" t="s">
        <v>742</v>
      </c>
    </row>
    <row r="22" spans="1:14" ht="75" x14ac:dyDescent="0.25">
      <c r="A22" s="60">
        <v>17</v>
      </c>
      <c r="B22" s="60" t="s">
        <v>201</v>
      </c>
      <c r="C22" s="61" t="s">
        <v>209</v>
      </c>
      <c r="D22" s="61" t="s">
        <v>362</v>
      </c>
      <c r="E22" s="60" t="s">
        <v>363</v>
      </c>
      <c r="F22" s="60" t="s">
        <v>364</v>
      </c>
      <c r="G22" s="62" t="s">
        <v>211</v>
      </c>
      <c r="H22" s="60" t="s">
        <v>184</v>
      </c>
      <c r="I22" s="60" t="s">
        <v>365</v>
      </c>
      <c r="J22" s="63" t="str">
        <f>+VLOOKUP(K22,'Anexo3. Prob e Impac'!$A$4:$B$8,2,FALSE)</f>
        <v>Muy Alta</v>
      </c>
      <c r="K22" s="64">
        <v>1</v>
      </c>
      <c r="L22" s="63" t="str">
        <f>+VLOOKUP(M22,'Anexo3. Prob e Impac'!$G$4:$H$8,2,FALSE)</f>
        <v>Mayor</v>
      </c>
      <c r="M22" s="64">
        <v>0.8</v>
      </c>
      <c r="N22" s="10" t="s">
        <v>742</v>
      </c>
    </row>
    <row r="23" spans="1:14" ht="75" x14ac:dyDescent="0.25">
      <c r="A23" s="67">
        <v>18</v>
      </c>
      <c r="B23" s="60" t="s">
        <v>201</v>
      </c>
      <c r="C23" s="61" t="s">
        <v>209</v>
      </c>
      <c r="D23" s="61" t="s">
        <v>362</v>
      </c>
      <c r="E23" s="60" t="s">
        <v>366</v>
      </c>
      <c r="F23" s="60" t="s">
        <v>367</v>
      </c>
      <c r="G23" s="62" t="s">
        <v>212</v>
      </c>
      <c r="H23" s="62" t="s">
        <v>187</v>
      </c>
      <c r="I23" s="60" t="s">
        <v>368</v>
      </c>
      <c r="J23" s="63" t="str">
        <f>+VLOOKUP(K23,'Anexo3. Prob e Impac'!$A$4:$B$8,2,FALSE)</f>
        <v>Muy Alta</v>
      </c>
      <c r="K23" s="64">
        <v>1</v>
      </c>
      <c r="L23" s="63" t="str">
        <f>+VLOOKUP(M23,'Anexo3. Prob e Impac'!$G$4:$H$8,2,FALSE)</f>
        <v>Mayor</v>
      </c>
      <c r="M23" s="64">
        <v>0.8</v>
      </c>
      <c r="N23" s="10" t="s">
        <v>742</v>
      </c>
    </row>
    <row r="24" spans="1:14" ht="60" x14ac:dyDescent="0.25">
      <c r="A24" s="60">
        <v>19</v>
      </c>
      <c r="B24" s="60" t="s">
        <v>205</v>
      </c>
      <c r="C24" s="61" t="s">
        <v>213</v>
      </c>
      <c r="D24" s="61" t="s">
        <v>369</v>
      </c>
      <c r="E24" s="60" t="s">
        <v>370</v>
      </c>
      <c r="F24" s="60" t="s">
        <v>370</v>
      </c>
      <c r="G24" s="62" t="s">
        <v>214</v>
      </c>
      <c r="H24" s="60" t="s">
        <v>184</v>
      </c>
      <c r="I24" s="60" t="s">
        <v>371</v>
      </c>
      <c r="J24" s="63" t="str">
        <f>+VLOOKUP(K24,'Anexo3. Prob e Impac'!$A$4:$B$8,2,FALSE)</f>
        <v>Baja</v>
      </c>
      <c r="K24" s="64">
        <v>0.4</v>
      </c>
      <c r="L24" s="63" t="str">
        <f>+VLOOKUP(M24,'Anexo3. Prob e Impac'!$G$4:$H$8,2,FALSE)</f>
        <v>Menor</v>
      </c>
      <c r="M24" s="64">
        <v>0.4</v>
      </c>
      <c r="N24" s="10" t="s">
        <v>539</v>
      </c>
    </row>
    <row r="25" spans="1:14" ht="60" x14ac:dyDescent="0.25">
      <c r="A25" s="60">
        <v>20</v>
      </c>
      <c r="B25" s="60" t="s">
        <v>215</v>
      </c>
      <c r="C25" s="61" t="s">
        <v>216</v>
      </c>
      <c r="D25" s="61" t="s">
        <v>327</v>
      </c>
      <c r="E25" s="60" t="s">
        <v>372</v>
      </c>
      <c r="F25" s="60" t="s">
        <v>373</v>
      </c>
      <c r="G25" s="62" t="s">
        <v>217</v>
      </c>
      <c r="H25" s="62" t="s">
        <v>218</v>
      </c>
      <c r="I25" s="60" t="s">
        <v>374</v>
      </c>
      <c r="J25" s="63" t="str">
        <f>+VLOOKUP(K25,'Anexo3. Prob e Impac'!$A$4:$B$8,2,FALSE)</f>
        <v>Muy Baja</v>
      </c>
      <c r="K25" s="64">
        <v>0.2</v>
      </c>
      <c r="L25" s="63" t="str">
        <f>+VLOOKUP(M25,'Anexo3. Prob e Impac'!$G$4:$H$8,2,FALSE)</f>
        <v>Menor</v>
      </c>
      <c r="M25" s="64">
        <v>0.4</v>
      </c>
      <c r="N25" s="10" t="s">
        <v>547</v>
      </c>
    </row>
    <row r="26" spans="1:14" ht="105" x14ac:dyDescent="0.25">
      <c r="A26" s="67">
        <v>21</v>
      </c>
      <c r="B26" s="60" t="s">
        <v>215</v>
      </c>
      <c r="C26" s="61" t="s">
        <v>219</v>
      </c>
      <c r="D26" s="61" t="s">
        <v>375</v>
      </c>
      <c r="E26" s="60" t="s">
        <v>376</v>
      </c>
      <c r="F26" s="60" t="s">
        <v>377</v>
      </c>
      <c r="G26" s="62" t="s">
        <v>220</v>
      </c>
      <c r="H26" s="60" t="s">
        <v>184</v>
      </c>
      <c r="I26" s="60">
        <v>129600</v>
      </c>
      <c r="J26" s="63" t="str">
        <f>+VLOOKUP(K26,'Anexo3. Prob e Impac'!$A$4:$B$8,2,FALSE)</f>
        <v>Muy Alta</v>
      </c>
      <c r="K26" s="64">
        <v>1</v>
      </c>
      <c r="L26" s="63" t="str">
        <f>+VLOOKUP(M26,'Anexo3. Prob e Impac'!$G$4:$H$8,2,FALSE)</f>
        <v>Catastrófico</v>
      </c>
      <c r="M26" s="64">
        <v>1</v>
      </c>
      <c r="N26" s="10" t="s">
        <v>743</v>
      </c>
    </row>
    <row r="27" spans="1:14" ht="135" x14ac:dyDescent="0.25">
      <c r="A27" s="60">
        <v>22</v>
      </c>
      <c r="B27" s="60" t="s">
        <v>215</v>
      </c>
      <c r="C27" s="61" t="s">
        <v>222</v>
      </c>
      <c r="D27" s="61" t="s">
        <v>375</v>
      </c>
      <c r="E27" s="60" t="s">
        <v>378</v>
      </c>
      <c r="F27" s="60" t="s">
        <v>379</v>
      </c>
      <c r="G27" s="62" t="s">
        <v>223</v>
      </c>
      <c r="H27" s="60" t="s">
        <v>184</v>
      </c>
      <c r="I27" s="60" t="s">
        <v>380</v>
      </c>
      <c r="J27" s="63" t="str">
        <f>+VLOOKUP(K27,'Anexo3. Prob e Impac'!$A$4:$B$8,2,FALSE)</f>
        <v>Muy Alta</v>
      </c>
      <c r="K27" s="64">
        <v>1</v>
      </c>
      <c r="L27" s="63" t="str">
        <f>+VLOOKUP(M27,'Anexo3. Prob e Impac'!$G$4:$H$8,2,FALSE)</f>
        <v>Mayor</v>
      </c>
      <c r="M27" s="64">
        <v>0.8</v>
      </c>
      <c r="N27" s="10" t="s">
        <v>742</v>
      </c>
    </row>
    <row r="28" spans="1:14" ht="150" x14ac:dyDescent="0.25">
      <c r="A28" s="60">
        <v>23</v>
      </c>
      <c r="B28" s="60" t="s">
        <v>215</v>
      </c>
      <c r="C28" s="61" t="s">
        <v>222</v>
      </c>
      <c r="D28" s="61" t="s">
        <v>375</v>
      </c>
      <c r="E28" s="60" t="s">
        <v>381</v>
      </c>
      <c r="F28" s="60" t="s">
        <v>382</v>
      </c>
      <c r="G28" s="62" t="s">
        <v>225</v>
      </c>
      <c r="H28" s="60" t="s">
        <v>184</v>
      </c>
      <c r="I28" s="60" t="s">
        <v>383</v>
      </c>
      <c r="J28" s="63" t="str">
        <f>+VLOOKUP(K28,'Anexo3. Prob e Impac'!$A$4:$B$8,2,FALSE)</f>
        <v>Alta</v>
      </c>
      <c r="K28" s="64">
        <v>0.8</v>
      </c>
      <c r="L28" s="63" t="str">
        <f>+VLOOKUP(M28,'Anexo3. Prob e Impac'!$G$4:$H$8,2,FALSE)</f>
        <v>Moderado</v>
      </c>
      <c r="M28" s="64">
        <v>0.6</v>
      </c>
      <c r="N28" s="10" t="s">
        <v>742</v>
      </c>
    </row>
    <row r="29" spans="1:14" ht="120" x14ac:dyDescent="0.25">
      <c r="A29" s="67">
        <v>24</v>
      </c>
      <c r="B29" s="60" t="s">
        <v>205</v>
      </c>
      <c r="C29" s="61" t="s">
        <v>226</v>
      </c>
      <c r="D29" s="61" t="s">
        <v>384</v>
      </c>
      <c r="E29" s="60" t="s">
        <v>385</v>
      </c>
      <c r="F29" s="60" t="s">
        <v>386</v>
      </c>
      <c r="G29" s="62" t="s">
        <v>227</v>
      </c>
      <c r="H29" s="70" t="s">
        <v>228</v>
      </c>
      <c r="I29" s="60" t="s">
        <v>387</v>
      </c>
      <c r="J29" s="63" t="str">
        <f>+VLOOKUP(K29,'Anexo3. Prob e Impac'!$A$4:$B$8,2,FALSE)</f>
        <v>Muy Alta</v>
      </c>
      <c r="K29" s="64">
        <v>1</v>
      </c>
      <c r="L29" s="63" t="str">
        <f>+VLOOKUP(M29,'Anexo3. Prob e Impac'!$G$4:$H$8,2,FALSE)</f>
        <v>Catastrófico</v>
      </c>
      <c r="M29" s="64">
        <v>1</v>
      </c>
      <c r="N29" s="10" t="s">
        <v>743</v>
      </c>
    </row>
    <row r="30" spans="1:14" ht="135" x14ac:dyDescent="0.25">
      <c r="A30" s="60">
        <v>25</v>
      </c>
      <c r="B30" s="60" t="s">
        <v>215</v>
      </c>
      <c r="C30" s="61" t="s">
        <v>229</v>
      </c>
      <c r="D30" s="61" t="s">
        <v>388</v>
      </c>
      <c r="E30" s="60" t="s">
        <v>389</v>
      </c>
      <c r="F30" s="60" t="s">
        <v>390</v>
      </c>
      <c r="G30" s="62" t="s">
        <v>230</v>
      </c>
      <c r="H30" s="60" t="s">
        <v>184</v>
      </c>
      <c r="I30" s="60">
        <v>6096</v>
      </c>
      <c r="J30" s="63" t="str">
        <f>+VLOOKUP(K30,'Anexo3. Prob e Impac'!$A$4:$B$8,2,FALSE)</f>
        <v>Muy Alta</v>
      </c>
      <c r="K30" s="64">
        <v>1</v>
      </c>
      <c r="L30" s="63" t="str">
        <f>+VLOOKUP(M30,'Anexo3. Prob e Impac'!$G$4:$H$8,2,FALSE)</f>
        <v>Menor</v>
      </c>
      <c r="M30" s="64">
        <v>0.4</v>
      </c>
      <c r="N30" s="10" t="s">
        <v>742</v>
      </c>
    </row>
    <row r="31" spans="1:14" ht="270" x14ac:dyDescent="0.25">
      <c r="A31" s="60">
        <v>26</v>
      </c>
      <c r="B31" s="60" t="s">
        <v>232</v>
      </c>
      <c r="C31" s="61" t="s">
        <v>233</v>
      </c>
      <c r="D31" s="61" t="s">
        <v>391</v>
      </c>
      <c r="E31" s="60" t="s">
        <v>392</v>
      </c>
      <c r="F31" s="60" t="s">
        <v>393</v>
      </c>
      <c r="G31" s="62" t="s">
        <v>234</v>
      </c>
      <c r="H31" s="62" t="s">
        <v>190</v>
      </c>
      <c r="I31" s="60" t="s">
        <v>394</v>
      </c>
      <c r="J31" s="63" t="str">
        <f>+VLOOKUP(K31,'Anexo3. Prob e Impac'!$A$4:$B$8,2,FALSE)</f>
        <v>Muy Alta</v>
      </c>
      <c r="K31" s="64">
        <v>1</v>
      </c>
      <c r="L31" s="63" t="str">
        <f>+VLOOKUP(M31,'Anexo3. Prob e Impac'!$G$4:$H$8,2,FALSE)</f>
        <v>Mayor</v>
      </c>
      <c r="M31" s="64">
        <v>0.8</v>
      </c>
      <c r="N31" s="10" t="s">
        <v>742</v>
      </c>
    </row>
    <row r="32" spans="1:14" ht="210" x14ac:dyDescent="0.25">
      <c r="A32" s="67">
        <v>27</v>
      </c>
      <c r="B32" s="60" t="s">
        <v>205</v>
      </c>
      <c r="C32" s="61" t="s">
        <v>235</v>
      </c>
      <c r="D32" s="61" t="s">
        <v>395</v>
      </c>
      <c r="E32" s="60" t="s">
        <v>396</v>
      </c>
      <c r="F32" s="60" t="s">
        <v>397</v>
      </c>
      <c r="G32" s="62" t="s">
        <v>236</v>
      </c>
      <c r="H32" s="62" t="s">
        <v>237</v>
      </c>
      <c r="I32" s="60" t="s">
        <v>398</v>
      </c>
      <c r="J32" s="63" t="str">
        <f>+VLOOKUP(K32,'Anexo3. Prob e Impac'!$A$4:$B$8,2,FALSE)</f>
        <v>Alta</v>
      </c>
      <c r="K32" s="64">
        <v>0.8</v>
      </c>
      <c r="L32" s="63" t="str">
        <f>+VLOOKUP(M32,'Anexo3. Prob e Impac'!$G$4:$H$8,2,FALSE)</f>
        <v>Catastrófico</v>
      </c>
      <c r="M32" s="64">
        <v>1</v>
      </c>
      <c r="N32" s="10" t="s">
        <v>743</v>
      </c>
    </row>
    <row r="33" spans="1:14" ht="75" x14ac:dyDescent="0.25">
      <c r="A33" s="60">
        <v>28</v>
      </c>
      <c r="B33" s="60" t="s">
        <v>10</v>
      </c>
      <c r="C33" s="61" t="s">
        <v>238</v>
      </c>
      <c r="D33" s="61" t="s">
        <v>312</v>
      </c>
      <c r="E33" s="60" t="s">
        <v>399</v>
      </c>
      <c r="F33" s="60" t="s">
        <v>400</v>
      </c>
      <c r="G33" s="62" t="s">
        <v>239</v>
      </c>
      <c r="H33" s="62" t="s">
        <v>172</v>
      </c>
      <c r="I33" s="60" t="s">
        <v>401</v>
      </c>
      <c r="J33" s="63" t="str">
        <f>+VLOOKUP(K33,'Anexo3. Prob e Impac'!$A$4:$B$8,2,FALSE)</f>
        <v>Media</v>
      </c>
      <c r="K33" s="64">
        <v>0.6</v>
      </c>
      <c r="L33" s="63" t="str">
        <f>+VLOOKUP(M33,'Anexo3. Prob e Impac'!$G$4:$H$8,2,FALSE)</f>
        <v>Moderado</v>
      </c>
      <c r="M33" s="64">
        <v>0.6</v>
      </c>
      <c r="N33" s="10" t="s">
        <v>539</v>
      </c>
    </row>
    <row r="34" spans="1:14" ht="75" x14ac:dyDescent="0.25">
      <c r="A34" s="60">
        <v>29</v>
      </c>
      <c r="B34" s="60" t="s">
        <v>215</v>
      </c>
      <c r="C34" s="61" t="s">
        <v>240</v>
      </c>
      <c r="D34" s="61" t="s">
        <v>402</v>
      </c>
      <c r="E34" s="60" t="s">
        <v>403</v>
      </c>
      <c r="F34" s="60" t="s">
        <v>404</v>
      </c>
      <c r="G34" s="62" t="s">
        <v>241</v>
      </c>
      <c r="H34" s="60" t="s">
        <v>184</v>
      </c>
      <c r="I34" s="60">
        <v>129600</v>
      </c>
      <c r="J34" s="63" t="str">
        <f>+VLOOKUP(K34,'Anexo3. Prob e Impac'!$A$4:$B$8,2,FALSE)</f>
        <v>Muy Alta</v>
      </c>
      <c r="K34" s="64">
        <v>1</v>
      </c>
      <c r="L34" s="63" t="str">
        <f>+VLOOKUP(M34,'Anexo3. Prob e Impac'!$G$4:$H$8,2,FALSE)</f>
        <v>Catastrófico</v>
      </c>
      <c r="M34" s="64">
        <v>1</v>
      </c>
      <c r="N34" s="10" t="s">
        <v>743</v>
      </c>
    </row>
    <row r="35" spans="1:14" ht="105" x14ac:dyDescent="0.25">
      <c r="A35" s="67">
        <v>30</v>
      </c>
      <c r="B35" s="60" t="s">
        <v>215</v>
      </c>
      <c r="C35" s="61" t="s">
        <v>240</v>
      </c>
      <c r="D35" s="61" t="s">
        <v>405</v>
      </c>
      <c r="E35" s="60" t="s">
        <v>403</v>
      </c>
      <c r="F35" s="60" t="s">
        <v>406</v>
      </c>
      <c r="G35" s="62" t="s">
        <v>241</v>
      </c>
      <c r="H35" s="60" t="s">
        <v>184</v>
      </c>
      <c r="I35" s="60">
        <v>129600</v>
      </c>
      <c r="J35" s="63" t="str">
        <f>+VLOOKUP(K35,'Anexo3. Prob e Impac'!$A$4:$B$8,2,FALSE)</f>
        <v>Muy Alta</v>
      </c>
      <c r="K35" s="64">
        <v>1</v>
      </c>
      <c r="L35" s="63" t="str">
        <f>+VLOOKUP(M35,'Anexo3. Prob e Impac'!$G$4:$H$8,2,FALSE)</f>
        <v>Catastrófico</v>
      </c>
      <c r="M35" s="64">
        <v>1</v>
      </c>
      <c r="N35" s="10" t="s">
        <v>743</v>
      </c>
    </row>
    <row r="36" spans="1:14" ht="105" x14ac:dyDescent="0.25">
      <c r="A36" s="60">
        <v>31</v>
      </c>
      <c r="B36" s="60" t="s">
        <v>243</v>
      </c>
      <c r="C36" s="61" t="s">
        <v>244</v>
      </c>
      <c r="D36" s="61" t="s">
        <v>407</v>
      </c>
      <c r="E36" s="60" t="s">
        <v>408</v>
      </c>
      <c r="F36" s="60" t="s">
        <v>409</v>
      </c>
      <c r="G36" s="62" t="s">
        <v>245</v>
      </c>
      <c r="H36" s="62" t="s">
        <v>246</v>
      </c>
      <c r="I36" s="60">
        <v>7200</v>
      </c>
      <c r="J36" s="63" t="str">
        <f>+VLOOKUP(K36,'Anexo3. Prob e Impac'!$A$4:$B$8,2,FALSE)</f>
        <v>Muy Alta</v>
      </c>
      <c r="K36" s="64">
        <v>1</v>
      </c>
      <c r="L36" s="63" t="str">
        <f>+VLOOKUP(M36,'Anexo3. Prob e Impac'!$G$4:$H$8,2,FALSE)</f>
        <v>Moderado</v>
      </c>
      <c r="M36" s="64">
        <v>0.6</v>
      </c>
      <c r="N36" s="10" t="s">
        <v>742</v>
      </c>
    </row>
    <row r="37" spans="1:14" ht="75" x14ac:dyDescent="0.25">
      <c r="A37" s="60">
        <v>32</v>
      </c>
      <c r="B37" s="60" t="s">
        <v>243</v>
      </c>
      <c r="C37" s="61" t="s">
        <v>244</v>
      </c>
      <c r="D37" s="61" t="s">
        <v>410</v>
      </c>
      <c r="E37" s="60" t="s">
        <v>408</v>
      </c>
      <c r="F37" s="60" t="s">
        <v>411</v>
      </c>
      <c r="G37" s="62" t="s">
        <v>247</v>
      </c>
      <c r="H37" s="60" t="s">
        <v>184</v>
      </c>
      <c r="I37" s="60">
        <v>204</v>
      </c>
      <c r="J37" s="63" t="str">
        <f>+VLOOKUP(K37,'Anexo3. Prob e Impac'!$A$4:$B$8,2,FALSE)</f>
        <v>Baja</v>
      </c>
      <c r="K37" s="64">
        <v>0.4</v>
      </c>
      <c r="L37" s="63" t="str">
        <f>+VLOOKUP(M37,'Anexo3. Prob e Impac'!$G$4:$H$8,2,FALSE)</f>
        <v>Moderado</v>
      </c>
      <c r="M37" s="64">
        <v>0.6</v>
      </c>
      <c r="N37" s="10" t="s">
        <v>539</v>
      </c>
    </row>
    <row r="38" spans="1:14" ht="60" x14ac:dyDescent="0.25">
      <c r="A38" s="67">
        <v>33</v>
      </c>
      <c r="B38" s="60" t="s">
        <v>243</v>
      </c>
      <c r="C38" s="61" t="s">
        <v>244</v>
      </c>
      <c r="D38" s="61" t="s">
        <v>412</v>
      </c>
      <c r="E38" s="60" t="s">
        <v>408</v>
      </c>
      <c r="F38" s="60" t="s">
        <v>413</v>
      </c>
      <c r="G38" s="62" t="s">
        <v>248</v>
      </c>
      <c r="H38" s="60" t="s">
        <v>184</v>
      </c>
      <c r="I38" s="60">
        <v>7200</v>
      </c>
      <c r="J38" s="63" t="str">
        <f>+VLOOKUP(K38,'Anexo3. Prob e Impac'!$A$4:$B$8,2,FALSE)</f>
        <v>Muy Alta</v>
      </c>
      <c r="K38" s="64">
        <v>1</v>
      </c>
      <c r="L38" s="63" t="str">
        <f>+VLOOKUP(M38,'Anexo3. Prob e Impac'!$G$4:$H$8,2,FALSE)</f>
        <v>Moderado</v>
      </c>
      <c r="M38" s="64">
        <v>0.6</v>
      </c>
      <c r="N38" s="10" t="s">
        <v>742</v>
      </c>
    </row>
    <row r="39" spans="1:14" ht="75" x14ac:dyDescent="0.25">
      <c r="A39" s="60">
        <v>34</v>
      </c>
      <c r="B39" s="60" t="s">
        <v>243</v>
      </c>
      <c r="C39" s="61" t="s">
        <v>244</v>
      </c>
      <c r="D39" s="61" t="s">
        <v>412</v>
      </c>
      <c r="E39" s="60" t="s">
        <v>408</v>
      </c>
      <c r="F39" s="60" t="s">
        <v>414</v>
      </c>
      <c r="G39" s="62" t="s">
        <v>249</v>
      </c>
      <c r="H39" s="62" t="s">
        <v>246</v>
      </c>
      <c r="I39" s="60">
        <v>12</v>
      </c>
      <c r="J39" s="63" t="str">
        <f>+VLOOKUP(K39,'Anexo3. Prob e Impac'!$A$4:$B$8,2,FALSE)</f>
        <v>Baja</v>
      </c>
      <c r="K39" s="64">
        <v>0.4</v>
      </c>
      <c r="L39" s="63" t="str">
        <f>+VLOOKUP(M39,'Anexo3. Prob e Impac'!$G$4:$H$8,2,FALSE)</f>
        <v>Moderado</v>
      </c>
      <c r="M39" s="64">
        <v>0.6</v>
      </c>
      <c r="N39" s="10" t="s">
        <v>539</v>
      </c>
    </row>
    <row r="40" spans="1:14" ht="75" x14ac:dyDescent="0.25">
      <c r="A40" s="60">
        <v>35</v>
      </c>
      <c r="B40" s="60" t="s">
        <v>243</v>
      </c>
      <c r="C40" s="61" t="s">
        <v>244</v>
      </c>
      <c r="D40" s="61" t="s">
        <v>412</v>
      </c>
      <c r="E40" s="60" t="s">
        <v>408</v>
      </c>
      <c r="F40" s="60" t="s">
        <v>415</v>
      </c>
      <c r="G40" s="62" t="s">
        <v>250</v>
      </c>
      <c r="H40" s="62" t="s">
        <v>246</v>
      </c>
      <c r="I40" s="60">
        <v>365</v>
      </c>
      <c r="J40" s="63" t="str">
        <f>+VLOOKUP(K40,'Anexo3. Prob e Impac'!$A$4:$B$8,2,FALSE)</f>
        <v>Media</v>
      </c>
      <c r="K40" s="64">
        <v>0.6</v>
      </c>
      <c r="L40" s="63" t="str">
        <f>+VLOOKUP(M40,'Anexo3. Prob e Impac'!$G$4:$H$8,2,FALSE)</f>
        <v>Moderado</v>
      </c>
      <c r="M40" s="64">
        <v>0.6</v>
      </c>
      <c r="N40" s="10" t="s">
        <v>539</v>
      </c>
    </row>
    <row r="41" spans="1:14" ht="60" x14ac:dyDescent="0.25">
      <c r="A41" s="67">
        <v>36</v>
      </c>
      <c r="B41" s="60" t="s">
        <v>201</v>
      </c>
      <c r="C41" s="61" t="s">
        <v>251</v>
      </c>
      <c r="D41" s="71" t="s">
        <v>416</v>
      </c>
      <c r="E41" s="71" t="s">
        <v>417</v>
      </c>
      <c r="F41" s="71" t="s">
        <v>418</v>
      </c>
      <c r="G41" s="72" t="s">
        <v>419</v>
      </c>
      <c r="H41" s="71" t="s">
        <v>187</v>
      </c>
      <c r="I41" s="71" t="s">
        <v>420</v>
      </c>
      <c r="J41" s="63" t="str">
        <f>+VLOOKUP(K41,'Anexo3. Prob e Impac'!$A$4:$B$8,2,FALSE)</f>
        <v>Muy Alta</v>
      </c>
      <c r="K41" s="73">
        <v>1</v>
      </c>
      <c r="L41" s="63" t="str">
        <f>+VLOOKUP(M41,'Anexo3. Prob e Impac'!$G$4:$H$8,2,FALSE)</f>
        <v>Mayor</v>
      </c>
      <c r="M41" s="73">
        <v>0.8</v>
      </c>
      <c r="N41" s="10" t="s">
        <v>742</v>
      </c>
    </row>
    <row r="42" spans="1:14" ht="45" x14ac:dyDescent="0.25">
      <c r="A42" s="67">
        <v>37</v>
      </c>
      <c r="B42" s="60" t="s">
        <v>277</v>
      </c>
      <c r="C42" s="61" t="s">
        <v>277</v>
      </c>
      <c r="D42" s="71" t="s">
        <v>421</v>
      </c>
      <c r="E42" s="71" t="s">
        <v>422</v>
      </c>
      <c r="F42" s="71" t="s">
        <v>423</v>
      </c>
      <c r="G42" s="72" t="s">
        <v>278</v>
      </c>
      <c r="H42" s="71" t="s">
        <v>187</v>
      </c>
      <c r="I42" s="71" t="s">
        <v>424</v>
      </c>
      <c r="J42" s="63" t="str">
        <f>+VLOOKUP(K42,'Anexo3. Prob e Impac'!$A$4:$B$8,2,FALSE)</f>
        <v>Media</v>
      </c>
      <c r="K42" s="73">
        <v>0.6</v>
      </c>
      <c r="L42" s="63" t="str">
        <f>+VLOOKUP(M42,'Anexo3. Prob e Impac'!$G$4:$H$8,2,FALSE)</f>
        <v>Mayor</v>
      </c>
      <c r="M42" s="73">
        <v>0.8</v>
      </c>
      <c r="N42" s="10" t="s">
        <v>742</v>
      </c>
    </row>
    <row r="43" spans="1:14" ht="60" x14ac:dyDescent="0.25">
      <c r="A43" s="60">
        <v>38</v>
      </c>
      <c r="B43" s="60" t="s">
        <v>205</v>
      </c>
      <c r="C43" s="61" t="s">
        <v>703</v>
      </c>
      <c r="D43" s="71" t="s">
        <v>425</v>
      </c>
      <c r="E43" s="71" t="s">
        <v>426</v>
      </c>
      <c r="F43" s="71" t="s">
        <v>427</v>
      </c>
      <c r="G43" s="72" t="s">
        <v>252</v>
      </c>
      <c r="H43" s="71" t="s">
        <v>172</v>
      </c>
      <c r="I43" s="71">
        <v>304</v>
      </c>
      <c r="J43" s="63" t="str">
        <f>+VLOOKUP(K43,'Anexo3. Prob e Impac'!$A$4:$B$8,2,FALSE)</f>
        <v>Media</v>
      </c>
      <c r="K43" s="73">
        <v>0.6</v>
      </c>
      <c r="L43" s="63" t="str">
        <f>+VLOOKUP(M43,'Anexo3. Prob e Impac'!$G$4:$H$8,2,FALSE)</f>
        <v>Mayor</v>
      </c>
      <c r="M43" s="73">
        <v>0.8</v>
      </c>
      <c r="N43" s="10" t="s">
        <v>742</v>
      </c>
    </row>
    <row r="44" spans="1:14" ht="75" x14ac:dyDescent="0.25">
      <c r="A44" s="67">
        <v>39</v>
      </c>
      <c r="B44" s="60" t="s">
        <v>10</v>
      </c>
      <c r="C44" s="61" t="s">
        <v>255</v>
      </c>
      <c r="D44" s="71" t="s">
        <v>428</v>
      </c>
      <c r="E44" s="71" t="s">
        <v>429</v>
      </c>
      <c r="F44" s="71" t="s">
        <v>430</v>
      </c>
      <c r="G44" s="72" t="s">
        <v>256</v>
      </c>
      <c r="H44" s="71" t="s">
        <v>187</v>
      </c>
      <c r="I44" s="71" t="s">
        <v>431</v>
      </c>
      <c r="J44" s="63" t="str">
        <f>+VLOOKUP(K44,'Anexo3. Prob e Impac'!$A$4:$B$8,2,FALSE)</f>
        <v>Baja</v>
      </c>
      <c r="K44" s="73">
        <v>0.4</v>
      </c>
      <c r="L44" s="63" t="str">
        <f>+VLOOKUP(M44,'Anexo3. Prob e Impac'!$G$4:$H$8,2,FALSE)</f>
        <v>Mayor</v>
      </c>
      <c r="M44" s="73">
        <v>0.8</v>
      </c>
      <c r="N44" s="10" t="s">
        <v>742</v>
      </c>
    </row>
    <row r="45" spans="1:14" ht="90" x14ac:dyDescent="0.25">
      <c r="A45" s="60">
        <v>40</v>
      </c>
      <c r="B45" s="60" t="s">
        <v>10</v>
      </c>
      <c r="C45" s="61" t="s">
        <v>255</v>
      </c>
      <c r="D45" s="71" t="s">
        <v>428</v>
      </c>
      <c r="E45" s="71" t="s">
        <v>432</v>
      </c>
      <c r="F45" s="71" t="s">
        <v>433</v>
      </c>
      <c r="G45" s="72" t="s">
        <v>257</v>
      </c>
      <c r="H45" s="71" t="s">
        <v>187</v>
      </c>
      <c r="I45" s="71" t="s">
        <v>431</v>
      </c>
      <c r="J45" s="63" t="str">
        <f>+VLOOKUP(K45,'Anexo3. Prob e Impac'!$A$4:$B$8,2,FALSE)</f>
        <v>Baja</v>
      </c>
      <c r="K45" s="73">
        <v>0.4</v>
      </c>
      <c r="L45" s="63" t="str">
        <f>+VLOOKUP(M45,'Anexo3. Prob e Impac'!$G$4:$H$8,2,FALSE)</f>
        <v>Mayor</v>
      </c>
      <c r="M45" s="73">
        <v>0.8</v>
      </c>
      <c r="N45" s="10" t="s">
        <v>742</v>
      </c>
    </row>
    <row r="46" spans="1:14" ht="180" x14ac:dyDescent="0.25">
      <c r="A46" s="60">
        <v>41</v>
      </c>
      <c r="B46" s="60" t="s">
        <v>215</v>
      </c>
      <c r="C46" s="61" t="s">
        <v>258</v>
      </c>
      <c r="D46" s="71" t="s">
        <v>434</v>
      </c>
      <c r="E46" s="71" t="s">
        <v>435</v>
      </c>
      <c r="F46" s="71" t="s">
        <v>436</v>
      </c>
      <c r="G46" s="72" t="s">
        <v>259</v>
      </c>
      <c r="H46" s="71" t="s">
        <v>190</v>
      </c>
      <c r="I46" s="71" t="s">
        <v>437</v>
      </c>
      <c r="J46" s="63" t="str">
        <f>+VLOOKUP(K46,'Anexo3. Prob e Impac'!$A$4:$B$8,2,FALSE)</f>
        <v>Alta</v>
      </c>
      <c r="K46" s="73">
        <v>0.8</v>
      </c>
      <c r="L46" s="63" t="str">
        <f>+VLOOKUP(M46,'Anexo3. Prob e Impac'!$G$4:$H$8,2,FALSE)</f>
        <v>Mayor</v>
      </c>
      <c r="M46" s="73">
        <v>0.8</v>
      </c>
      <c r="N46" s="10" t="s">
        <v>742</v>
      </c>
    </row>
    <row r="47" spans="1:14" ht="90" x14ac:dyDescent="0.25">
      <c r="A47" s="67">
        <v>42</v>
      </c>
      <c r="B47" s="60" t="s">
        <v>260</v>
      </c>
      <c r="C47" s="61" t="s">
        <v>261</v>
      </c>
      <c r="D47" s="71" t="s">
        <v>434</v>
      </c>
      <c r="E47" s="71" t="s">
        <v>438</v>
      </c>
      <c r="F47" s="71" t="s">
        <v>439</v>
      </c>
      <c r="G47" s="72" t="s">
        <v>262</v>
      </c>
      <c r="H47" s="60" t="s">
        <v>184</v>
      </c>
      <c r="I47" s="71">
        <v>720</v>
      </c>
      <c r="J47" s="63" t="str">
        <f>+VLOOKUP(K47,'Anexo3. Prob e Impac'!$A$4:$B$8,2,FALSE)</f>
        <v>Alta</v>
      </c>
      <c r="K47" s="73">
        <v>0.8</v>
      </c>
      <c r="L47" s="63" t="str">
        <f>+VLOOKUP(M47,'Anexo3. Prob e Impac'!$G$4:$H$8,2,FALSE)</f>
        <v>Mayor</v>
      </c>
      <c r="M47" s="73">
        <v>0.8</v>
      </c>
      <c r="N47" s="10" t="s">
        <v>742</v>
      </c>
    </row>
    <row r="48" spans="1:14" ht="90" x14ac:dyDescent="0.25">
      <c r="A48" s="60">
        <v>43</v>
      </c>
      <c r="B48" s="60" t="s">
        <v>260</v>
      </c>
      <c r="C48" s="61" t="s">
        <v>261</v>
      </c>
      <c r="D48" s="71" t="s">
        <v>434</v>
      </c>
      <c r="E48" s="71" t="s">
        <v>438</v>
      </c>
      <c r="F48" s="71" t="s">
        <v>440</v>
      </c>
      <c r="G48" s="72" t="s">
        <v>264</v>
      </c>
      <c r="H48" s="60" t="s">
        <v>184</v>
      </c>
      <c r="I48" s="71">
        <v>720</v>
      </c>
      <c r="J48" s="63" t="str">
        <f>+VLOOKUP(K48,'Anexo3. Prob e Impac'!$A$4:$B$8,2,FALSE)</f>
        <v>Alta</v>
      </c>
      <c r="K48" s="73">
        <v>0.8</v>
      </c>
      <c r="L48" s="63" t="str">
        <f>+VLOOKUP(M48,'Anexo3. Prob e Impac'!$G$4:$H$8,2,FALSE)</f>
        <v>Mayor</v>
      </c>
      <c r="M48" s="73">
        <v>0.8</v>
      </c>
      <c r="N48" s="10" t="s">
        <v>742</v>
      </c>
    </row>
    <row r="49" spans="1:14" ht="120" x14ac:dyDescent="0.25">
      <c r="A49" s="60">
        <v>44</v>
      </c>
      <c r="B49" s="60" t="s">
        <v>201</v>
      </c>
      <c r="C49" s="61" t="s">
        <v>265</v>
      </c>
      <c r="D49" s="71" t="s">
        <v>441</v>
      </c>
      <c r="E49" s="71" t="s">
        <v>442</v>
      </c>
      <c r="F49" s="71" t="s">
        <v>443</v>
      </c>
      <c r="G49" s="72" t="s">
        <v>266</v>
      </c>
      <c r="H49" s="60" t="s">
        <v>184</v>
      </c>
      <c r="I49" s="71">
        <v>90</v>
      </c>
      <c r="J49" s="63" t="str">
        <f>+VLOOKUP(K49,'Anexo3. Prob e Impac'!$A$4:$B$8,2,FALSE)</f>
        <v>Alta</v>
      </c>
      <c r="K49" s="73">
        <v>0.8</v>
      </c>
      <c r="L49" s="63" t="str">
        <f>+VLOOKUP(M49,'Anexo3. Prob e Impac'!$G$4:$H$8,2,FALSE)</f>
        <v>Mayor</v>
      </c>
      <c r="M49" s="73">
        <v>0.8</v>
      </c>
      <c r="N49" s="10" t="s">
        <v>742</v>
      </c>
    </row>
    <row r="50" spans="1:14" ht="75" x14ac:dyDescent="0.25">
      <c r="A50" s="67">
        <v>45</v>
      </c>
      <c r="B50" s="60" t="s">
        <v>215</v>
      </c>
      <c r="C50" s="61" t="s">
        <v>268</v>
      </c>
      <c r="D50" s="71" t="s">
        <v>444</v>
      </c>
      <c r="E50" s="71" t="s">
        <v>445</v>
      </c>
      <c r="F50" s="71" t="s">
        <v>446</v>
      </c>
      <c r="G50" s="72" t="s">
        <v>269</v>
      </c>
      <c r="H50" s="71" t="s">
        <v>270</v>
      </c>
      <c r="I50" s="71" t="s">
        <v>447</v>
      </c>
      <c r="J50" s="63" t="str">
        <f>+VLOOKUP(K50,'Anexo3. Prob e Impac'!$A$4:$B$8,2,FALSE)</f>
        <v>Alta</v>
      </c>
      <c r="K50" s="73">
        <v>0.8</v>
      </c>
      <c r="L50" s="66" t="s">
        <v>448</v>
      </c>
      <c r="M50" s="73">
        <v>0.4</v>
      </c>
      <c r="N50" s="10" t="s">
        <v>539</v>
      </c>
    </row>
    <row r="51" spans="1:14" ht="120" x14ac:dyDescent="0.25">
      <c r="A51" s="60">
        <v>46</v>
      </c>
      <c r="B51" s="60" t="s">
        <v>215</v>
      </c>
      <c r="C51" s="61" t="s">
        <v>271</v>
      </c>
      <c r="D51" s="71" t="s">
        <v>449</v>
      </c>
      <c r="E51" s="71" t="s">
        <v>450</v>
      </c>
      <c r="F51" s="71" t="s">
        <v>451</v>
      </c>
      <c r="G51" s="72" t="s">
        <v>272</v>
      </c>
      <c r="H51" s="71" t="s">
        <v>273</v>
      </c>
      <c r="I51" s="71">
        <v>3600</v>
      </c>
      <c r="J51" s="63" t="str">
        <f>+VLOOKUP(K51,'Anexo3. Prob e Impac'!$A$4:$B$8,2,FALSE)</f>
        <v>Alta</v>
      </c>
      <c r="K51" s="73">
        <v>0.8</v>
      </c>
      <c r="L51" s="66" t="s">
        <v>19</v>
      </c>
      <c r="M51" s="73">
        <v>0.6</v>
      </c>
      <c r="N51" s="10" t="s">
        <v>742</v>
      </c>
    </row>
    <row r="52" spans="1:14" ht="135" x14ac:dyDescent="0.25">
      <c r="A52" s="60">
        <v>47</v>
      </c>
      <c r="B52" s="60" t="s">
        <v>274</v>
      </c>
      <c r="C52" s="61" t="s">
        <v>275</v>
      </c>
      <c r="D52" s="71" t="s">
        <v>452</v>
      </c>
      <c r="E52" s="71" t="s">
        <v>453</v>
      </c>
      <c r="F52" s="71" t="s">
        <v>454</v>
      </c>
      <c r="G52" s="72" t="s">
        <v>455</v>
      </c>
      <c r="H52" s="71" t="s">
        <v>456</v>
      </c>
      <c r="I52" s="71" t="s">
        <v>457</v>
      </c>
      <c r="J52" s="63" t="str">
        <f>+VLOOKUP(K52,'Anexo3. Prob e Impac'!$A$4:$B$8,2,FALSE)</f>
        <v>Muy Alta</v>
      </c>
      <c r="K52" s="73">
        <v>1</v>
      </c>
      <c r="L52" s="63" t="str">
        <f>+VLOOKUP(M52,'Anexo3. Prob e Impac'!$G$4:$H$8,2,FALSE)</f>
        <v>Catastrófico</v>
      </c>
      <c r="M52" s="73">
        <v>1</v>
      </c>
      <c r="N52" s="10" t="s">
        <v>743</v>
      </c>
    </row>
    <row r="53" spans="1:14" ht="60" x14ac:dyDescent="0.25">
      <c r="A53" s="60">
        <v>48</v>
      </c>
      <c r="B53" s="60" t="s">
        <v>16</v>
      </c>
      <c r="C53" s="61" t="s">
        <v>253</v>
      </c>
      <c r="D53" s="71" t="s">
        <v>458</v>
      </c>
      <c r="E53" s="71" t="s">
        <v>417</v>
      </c>
      <c r="F53" s="71" t="s">
        <v>459</v>
      </c>
      <c r="G53" s="72" t="s">
        <v>254</v>
      </c>
      <c r="H53" s="71" t="s">
        <v>187</v>
      </c>
      <c r="I53" s="71" t="s">
        <v>460</v>
      </c>
      <c r="J53" s="63" t="str">
        <f>+VLOOKUP(K53,'Anexo3. Prob e Impac'!$A$4:$B$8,2,FALSE)</f>
        <v>Alta</v>
      </c>
      <c r="K53" s="73">
        <v>0.8</v>
      </c>
      <c r="L53" s="63" t="str">
        <f>+VLOOKUP(M53,'Anexo3. Prob e Impac'!$G$4:$H$8,2,FALSE)</f>
        <v>Moderado</v>
      </c>
      <c r="M53" s="73">
        <v>0.6</v>
      </c>
      <c r="N53" s="10" t="s">
        <v>742</v>
      </c>
    </row>
    <row r="54" spans="1:14" ht="180" x14ac:dyDescent="0.25">
      <c r="A54" s="60">
        <v>49</v>
      </c>
      <c r="B54" s="60" t="s">
        <v>201</v>
      </c>
      <c r="C54" s="61" t="s">
        <v>281</v>
      </c>
      <c r="D54" s="71" t="s">
        <v>327</v>
      </c>
      <c r="E54" s="71" t="s">
        <v>461</v>
      </c>
      <c r="F54" s="71" t="s">
        <v>462</v>
      </c>
      <c r="G54" s="72" t="s">
        <v>283</v>
      </c>
      <c r="H54" s="71" t="s">
        <v>181</v>
      </c>
      <c r="I54" s="71" t="s">
        <v>463</v>
      </c>
      <c r="J54" s="66" t="s">
        <v>464</v>
      </c>
      <c r="K54" s="73">
        <v>1</v>
      </c>
      <c r="L54" s="66" t="s">
        <v>465</v>
      </c>
      <c r="M54" s="73">
        <v>0.8</v>
      </c>
      <c r="N54" s="10" t="s">
        <v>742</v>
      </c>
    </row>
    <row r="55" spans="1:14" ht="135" x14ac:dyDescent="0.25">
      <c r="A55" s="60">
        <v>50</v>
      </c>
      <c r="B55" s="60" t="s">
        <v>201</v>
      </c>
      <c r="C55" s="61" t="s">
        <v>282</v>
      </c>
      <c r="D55" s="71" t="s">
        <v>327</v>
      </c>
      <c r="E55" s="71" t="s">
        <v>466</v>
      </c>
      <c r="F55" s="71" t="s">
        <v>467</v>
      </c>
      <c r="G55" s="72" t="s">
        <v>284</v>
      </c>
      <c r="H55" s="60" t="s">
        <v>184</v>
      </c>
      <c r="I55" s="71" t="s">
        <v>468</v>
      </c>
      <c r="J55" s="66" t="s">
        <v>464</v>
      </c>
      <c r="K55" s="73">
        <v>1</v>
      </c>
      <c r="L55" s="66" t="s">
        <v>465</v>
      </c>
      <c r="M55" s="73">
        <v>0.8</v>
      </c>
      <c r="N55" s="10" t="s">
        <v>742</v>
      </c>
    </row>
    <row r="56" spans="1:14" ht="90" x14ac:dyDescent="0.25">
      <c r="A56" s="67">
        <v>51</v>
      </c>
      <c r="B56" s="60" t="s">
        <v>469</v>
      </c>
      <c r="C56" s="61" t="s">
        <v>689</v>
      </c>
      <c r="D56" s="71" t="s">
        <v>470</v>
      </c>
      <c r="E56" s="71" t="s">
        <v>471</v>
      </c>
      <c r="F56" s="71" t="s">
        <v>472</v>
      </c>
      <c r="G56" s="72" t="s">
        <v>698</v>
      </c>
      <c r="H56" s="71" t="s">
        <v>187</v>
      </c>
      <c r="I56" s="71" t="s">
        <v>474</v>
      </c>
      <c r="J56" s="66">
        <v>2920</v>
      </c>
      <c r="K56" s="74" t="s">
        <v>475</v>
      </c>
      <c r="L56" s="66" t="s">
        <v>476</v>
      </c>
      <c r="M56" s="73">
        <v>0.6</v>
      </c>
      <c r="N56" s="10" t="s">
        <v>742</v>
      </c>
    </row>
    <row r="57" spans="1:14" ht="105" x14ac:dyDescent="0.25">
      <c r="A57" s="60">
        <v>52</v>
      </c>
      <c r="B57" s="60" t="s">
        <v>201</v>
      </c>
      <c r="C57" s="61" t="s">
        <v>202</v>
      </c>
      <c r="D57" s="71" t="s">
        <v>352</v>
      </c>
      <c r="E57" s="71" t="s">
        <v>690</v>
      </c>
      <c r="F57" s="71" t="s">
        <v>691</v>
      </c>
      <c r="G57" s="72" t="s">
        <v>692</v>
      </c>
      <c r="H57" s="60" t="s">
        <v>184</v>
      </c>
      <c r="I57" s="71">
        <v>12</v>
      </c>
      <c r="J57" s="66" t="s">
        <v>672</v>
      </c>
      <c r="K57" s="73">
        <v>1</v>
      </c>
      <c r="L57" s="66" t="s">
        <v>578</v>
      </c>
      <c r="M57" s="73">
        <v>1</v>
      </c>
      <c r="N57" s="10" t="s">
        <v>743</v>
      </c>
    </row>
    <row r="58" spans="1:14" ht="150" x14ac:dyDescent="0.25">
      <c r="A58" s="60">
        <v>53</v>
      </c>
      <c r="B58" s="60" t="s">
        <v>16</v>
      </c>
      <c r="C58" s="61" t="s">
        <v>704</v>
      </c>
      <c r="D58" s="71" t="s">
        <v>458</v>
      </c>
      <c r="E58" s="71" t="s">
        <v>705</v>
      </c>
      <c r="F58" s="71" t="s">
        <v>706</v>
      </c>
      <c r="G58" s="72" t="s">
        <v>707</v>
      </c>
      <c r="H58" s="60" t="s">
        <v>708</v>
      </c>
      <c r="I58" s="71" t="s">
        <v>709</v>
      </c>
      <c r="J58" s="66" t="s">
        <v>710</v>
      </c>
      <c r="K58" s="73">
        <v>0.6</v>
      </c>
      <c r="L58" s="66" t="s">
        <v>711</v>
      </c>
      <c r="M58" s="73">
        <v>0.4</v>
      </c>
      <c r="N58" s="10" t="s">
        <v>539</v>
      </c>
    </row>
    <row r="59" spans="1:14" ht="60" x14ac:dyDescent="0.25">
      <c r="A59" s="60">
        <v>54</v>
      </c>
      <c r="B59" s="61" t="s">
        <v>16</v>
      </c>
      <c r="C59" s="163" t="s">
        <v>704</v>
      </c>
      <c r="D59" s="71" t="s">
        <v>458</v>
      </c>
      <c r="E59" s="71" t="s">
        <v>714</v>
      </c>
      <c r="F59" s="71" t="s">
        <v>715</v>
      </c>
      <c r="G59" s="71" t="s">
        <v>716</v>
      </c>
      <c r="H59" s="71" t="s">
        <v>708</v>
      </c>
      <c r="I59" s="164" t="s">
        <v>717</v>
      </c>
      <c r="J59" s="165" t="s">
        <v>505</v>
      </c>
      <c r="K59" s="166">
        <v>0.4</v>
      </c>
      <c r="L59" s="165" t="s">
        <v>711</v>
      </c>
      <c r="M59" s="166">
        <v>0.4</v>
      </c>
      <c r="N59" s="10" t="s">
        <v>539</v>
      </c>
    </row>
    <row r="60" spans="1:14" ht="75" x14ac:dyDescent="0.25">
      <c r="A60" s="60">
        <v>55</v>
      </c>
      <c r="B60" s="61" t="s">
        <v>205</v>
      </c>
      <c r="C60" s="163" t="s">
        <v>774</v>
      </c>
      <c r="D60" s="71" t="s">
        <v>775</v>
      </c>
      <c r="E60" s="71" t="s">
        <v>783</v>
      </c>
      <c r="F60" s="71" t="s">
        <v>784</v>
      </c>
      <c r="G60" s="71" t="s">
        <v>776</v>
      </c>
      <c r="H60" s="71" t="s">
        <v>777</v>
      </c>
      <c r="I60" s="184" t="s">
        <v>778</v>
      </c>
      <c r="J60" s="165" t="s">
        <v>517</v>
      </c>
      <c r="K60" s="166">
        <v>0.8</v>
      </c>
      <c r="L60" s="186" t="s">
        <v>779</v>
      </c>
      <c r="M60" s="166">
        <v>0.4</v>
      </c>
      <c r="N60" s="10" t="s">
        <v>742</v>
      </c>
    </row>
    <row r="61" spans="1:14" ht="75" x14ac:dyDescent="0.25">
      <c r="A61" s="60">
        <v>56</v>
      </c>
      <c r="B61" s="61" t="s">
        <v>174</v>
      </c>
      <c r="C61" s="163" t="s">
        <v>175</v>
      </c>
      <c r="D61" s="71" t="s">
        <v>458</v>
      </c>
      <c r="E61" s="71" t="s">
        <v>789</v>
      </c>
      <c r="F61" s="71" t="s">
        <v>790</v>
      </c>
      <c r="G61" s="71" t="s">
        <v>791</v>
      </c>
      <c r="H61" s="71" t="s">
        <v>792</v>
      </c>
      <c r="I61" s="184" t="s">
        <v>793</v>
      </c>
      <c r="J61" s="165" t="s">
        <v>511</v>
      </c>
      <c r="K61" s="166">
        <v>0.6</v>
      </c>
      <c r="L61" s="186" t="s">
        <v>514</v>
      </c>
      <c r="M61" s="166">
        <v>0.8</v>
      </c>
      <c r="N61" s="10" t="s">
        <v>742</v>
      </c>
    </row>
    <row r="65" spans="9:10" x14ac:dyDescent="0.25">
      <c r="I65" s="183"/>
    </row>
    <row r="67" spans="9:10" x14ac:dyDescent="0.25">
      <c r="J67" s="185"/>
    </row>
  </sheetData>
  <autoFilter ref="A5:N61"/>
  <mergeCells count="6">
    <mergeCell ref="A1:C4"/>
    <mergeCell ref="D1:N1"/>
    <mergeCell ref="D2:K4"/>
    <mergeCell ref="M2:N2"/>
    <mergeCell ref="M3:N3"/>
    <mergeCell ref="M4:N4"/>
  </mergeCells>
  <conditionalFormatting sqref="N6:N61">
    <cfRule type="cellIs" dxfId="18" priority="1" operator="equal">
      <formula>"Bajo"</formula>
    </cfRule>
    <cfRule type="cellIs" dxfId="17" priority="2" operator="equal">
      <formula>"Alto"</formula>
    </cfRule>
    <cfRule type="cellIs" dxfId="16" priority="3" operator="equal">
      <formula>"Moderado"</formula>
    </cfRule>
    <cfRule type="cellIs" dxfId="15" priority="4" operator="equal">
      <formula>"Extremo"</formula>
    </cfRule>
  </conditionalFormatting>
  <printOptions horizontalCentered="1"/>
  <pageMargins left="0.39370078740157483" right="0.39370078740157483" top="0.59055118110236227" bottom="0.39370078740157483" header="0" footer="0"/>
  <pageSetup scale="55"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'Anexo 5. Z.R'!$Q$4:$Q$7</xm:f>
          </x14:formula1>
          <xm:sqref>N53:N56 N7 N30:N31 N27:N28 N9:N18 N21:N24 N33 N36:N51 N58:N59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56"/>
  <sheetViews>
    <sheetView topLeftCell="A20" workbookViewId="0">
      <selection activeCell="F45" sqref="F45"/>
    </sheetView>
  </sheetViews>
  <sheetFormatPr baseColWidth="10" defaultRowHeight="12.75" x14ac:dyDescent="0.2"/>
  <cols>
    <col min="1" max="1" width="43.140625" bestFit="1" customWidth="1"/>
    <col min="2" max="2" width="27.42578125" bestFit="1" customWidth="1"/>
  </cols>
  <sheetData>
    <row r="1" spans="1:2" x14ac:dyDescent="0.2">
      <c r="A1" s="189" t="s">
        <v>0</v>
      </c>
      <c r="B1" s="189" t="s">
        <v>802</v>
      </c>
    </row>
    <row r="2" spans="1:2" s="168" customFormat="1" ht="15" x14ac:dyDescent="0.2">
      <c r="A2" s="63" t="s">
        <v>16</v>
      </c>
      <c r="B2" s="63" t="s">
        <v>704</v>
      </c>
    </row>
    <row r="3" spans="1:2" s="168" customFormat="1" ht="15" x14ac:dyDescent="0.2">
      <c r="A3" s="63" t="s">
        <v>16</v>
      </c>
      <c r="B3" s="63" t="s">
        <v>17</v>
      </c>
    </row>
    <row r="4" spans="1:2" s="168" customFormat="1" ht="15" x14ac:dyDescent="0.2">
      <c r="A4" s="63" t="s">
        <v>469</v>
      </c>
      <c r="B4" s="63" t="s">
        <v>689</v>
      </c>
    </row>
    <row r="5" spans="1:2" s="168" customFormat="1" ht="15" x14ac:dyDescent="0.2">
      <c r="A5" s="63" t="s">
        <v>174</v>
      </c>
      <c r="B5" s="63" t="s">
        <v>175</v>
      </c>
    </row>
    <row r="6" spans="1:2" s="168" customFormat="1" ht="15" x14ac:dyDescent="0.2">
      <c r="A6" s="63" t="s">
        <v>232</v>
      </c>
      <c r="B6" s="63" t="s">
        <v>233</v>
      </c>
    </row>
    <row r="7" spans="1:2" s="168" customFormat="1" ht="15" x14ac:dyDescent="0.2">
      <c r="A7" s="63" t="s">
        <v>178</v>
      </c>
      <c r="B7" s="63" t="s">
        <v>185</v>
      </c>
    </row>
    <row r="8" spans="1:2" s="168" customFormat="1" ht="15" x14ac:dyDescent="0.2">
      <c r="A8" s="63" t="s">
        <v>205</v>
      </c>
      <c r="B8" s="63" t="s">
        <v>206</v>
      </c>
    </row>
    <row r="9" spans="1:2" s="168" customFormat="1" ht="15" x14ac:dyDescent="0.2">
      <c r="A9" s="63" t="s">
        <v>178</v>
      </c>
      <c r="B9" s="63" t="s">
        <v>199</v>
      </c>
    </row>
    <row r="10" spans="1:2" s="168" customFormat="1" ht="15" x14ac:dyDescent="0.2">
      <c r="A10" s="63" t="s">
        <v>205</v>
      </c>
      <c r="B10" s="63" t="s">
        <v>213</v>
      </c>
    </row>
    <row r="11" spans="1:2" s="168" customFormat="1" ht="15" x14ac:dyDescent="0.2">
      <c r="A11" s="63" t="s">
        <v>201</v>
      </c>
      <c r="B11" s="63" t="s">
        <v>281</v>
      </c>
    </row>
    <row r="12" spans="1:2" s="168" customFormat="1" ht="15" x14ac:dyDescent="0.2">
      <c r="A12" s="63" t="s">
        <v>215</v>
      </c>
      <c r="B12" s="63" t="s">
        <v>216</v>
      </c>
    </row>
    <row r="13" spans="1:2" s="168" customFormat="1" ht="15" x14ac:dyDescent="0.2">
      <c r="A13" s="63" t="s">
        <v>215</v>
      </c>
      <c r="B13" s="63" t="s">
        <v>222</v>
      </c>
    </row>
    <row r="14" spans="1:2" s="168" customFormat="1" ht="15" x14ac:dyDescent="0.2">
      <c r="A14" s="63" t="s">
        <v>205</v>
      </c>
      <c r="B14" s="63" t="s">
        <v>226</v>
      </c>
    </row>
    <row r="15" spans="1:2" s="168" customFormat="1" ht="15" x14ac:dyDescent="0.2">
      <c r="A15" s="63" t="s">
        <v>215</v>
      </c>
      <c r="B15" s="63" t="s">
        <v>229</v>
      </c>
    </row>
    <row r="16" spans="1:2" s="168" customFormat="1" ht="15" x14ac:dyDescent="0.2">
      <c r="A16" s="63" t="s">
        <v>215</v>
      </c>
      <c r="B16" s="63" t="s">
        <v>219</v>
      </c>
    </row>
    <row r="17" spans="1:2" s="168" customFormat="1" ht="15" x14ac:dyDescent="0.2">
      <c r="A17" s="63" t="s">
        <v>205</v>
      </c>
      <c r="B17" s="63" t="s">
        <v>235</v>
      </c>
    </row>
    <row r="18" spans="1:2" s="168" customFormat="1" ht="15" x14ac:dyDescent="0.2">
      <c r="A18" s="63" t="s">
        <v>10</v>
      </c>
      <c r="B18" s="63" t="s">
        <v>238</v>
      </c>
    </row>
    <row r="19" spans="1:2" s="168" customFormat="1" ht="15" x14ac:dyDescent="0.2">
      <c r="A19" s="63" t="s">
        <v>215</v>
      </c>
      <c r="B19" s="63" t="s">
        <v>240</v>
      </c>
    </row>
    <row r="20" spans="1:2" s="168" customFormat="1" ht="15" x14ac:dyDescent="0.2">
      <c r="A20" s="63" t="s">
        <v>243</v>
      </c>
      <c r="B20" s="63" t="s">
        <v>244</v>
      </c>
    </row>
    <row r="21" spans="1:2" s="168" customFormat="1" ht="15" x14ac:dyDescent="0.2">
      <c r="A21" s="63" t="s">
        <v>201</v>
      </c>
      <c r="B21" s="63" t="s">
        <v>202</v>
      </c>
    </row>
    <row r="22" spans="1:2" s="168" customFormat="1" ht="15" x14ac:dyDescent="0.2">
      <c r="A22" s="63" t="s">
        <v>201</v>
      </c>
      <c r="B22" s="63" t="s">
        <v>251</v>
      </c>
    </row>
    <row r="23" spans="1:2" s="168" customFormat="1" ht="15" x14ac:dyDescent="0.2">
      <c r="A23" s="63" t="s">
        <v>277</v>
      </c>
      <c r="B23" s="63" t="s">
        <v>277</v>
      </c>
    </row>
    <row r="24" spans="1:2" s="168" customFormat="1" ht="15" x14ac:dyDescent="0.2">
      <c r="A24" s="63" t="s">
        <v>205</v>
      </c>
      <c r="B24" s="63" t="s">
        <v>703</v>
      </c>
    </row>
    <row r="25" spans="1:2" s="168" customFormat="1" ht="15" x14ac:dyDescent="0.2">
      <c r="A25" s="63" t="s">
        <v>16</v>
      </c>
      <c r="B25" s="63" t="s">
        <v>253</v>
      </c>
    </row>
    <row r="26" spans="1:2" s="168" customFormat="1" ht="15" x14ac:dyDescent="0.2">
      <c r="A26" s="63" t="s">
        <v>10</v>
      </c>
      <c r="B26" s="63" t="s">
        <v>255</v>
      </c>
    </row>
    <row r="27" spans="1:2" s="168" customFormat="1" ht="15" x14ac:dyDescent="0.2">
      <c r="A27" s="63" t="s">
        <v>215</v>
      </c>
      <c r="B27" s="63" t="s">
        <v>258</v>
      </c>
    </row>
    <row r="28" spans="1:2" s="168" customFormat="1" ht="15" x14ac:dyDescent="0.2">
      <c r="A28" s="63" t="s">
        <v>260</v>
      </c>
      <c r="B28" s="63" t="s">
        <v>261</v>
      </c>
    </row>
    <row r="29" spans="1:2" s="168" customFormat="1" ht="15" x14ac:dyDescent="0.2">
      <c r="A29" s="63" t="s">
        <v>201</v>
      </c>
      <c r="B29" s="63" t="s">
        <v>265</v>
      </c>
    </row>
    <row r="30" spans="1:2" s="168" customFormat="1" ht="15" x14ac:dyDescent="0.2">
      <c r="A30" s="63" t="s">
        <v>201</v>
      </c>
      <c r="B30" s="63" t="s">
        <v>282</v>
      </c>
    </row>
    <row r="31" spans="1:2" s="168" customFormat="1" ht="15" x14ac:dyDescent="0.2">
      <c r="A31" s="63" t="s">
        <v>201</v>
      </c>
      <c r="B31" s="63" t="s">
        <v>209</v>
      </c>
    </row>
    <row r="32" spans="1:2" s="168" customFormat="1" ht="15" x14ac:dyDescent="0.2">
      <c r="A32" s="63" t="s">
        <v>178</v>
      </c>
      <c r="B32" s="63" t="s">
        <v>182</v>
      </c>
    </row>
    <row r="33" spans="1:2" s="168" customFormat="1" ht="15" x14ac:dyDescent="0.2">
      <c r="A33" s="63" t="s">
        <v>10</v>
      </c>
      <c r="B33" s="63" t="s">
        <v>11</v>
      </c>
    </row>
    <row r="34" spans="1:2" s="168" customFormat="1" ht="15" x14ac:dyDescent="0.2">
      <c r="A34" s="63" t="s">
        <v>178</v>
      </c>
      <c r="B34" s="63" t="s">
        <v>193</v>
      </c>
    </row>
    <row r="35" spans="1:2" s="168" customFormat="1" ht="15" x14ac:dyDescent="0.2">
      <c r="A35" s="63" t="s">
        <v>178</v>
      </c>
      <c r="B35" s="63" t="s">
        <v>196</v>
      </c>
    </row>
    <row r="36" spans="1:2" s="168" customFormat="1" ht="15" x14ac:dyDescent="0.2">
      <c r="A36" s="63" t="s">
        <v>178</v>
      </c>
      <c r="B36" s="63" t="s">
        <v>179</v>
      </c>
    </row>
    <row r="37" spans="1:2" s="168" customFormat="1" ht="15" x14ac:dyDescent="0.2">
      <c r="A37" s="63" t="s">
        <v>178</v>
      </c>
      <c r="B37" s="63" t="s">
        <v>188</v>
      </c>
    </row>
    <row r="38" spans="1:2" s="168" customFormat="1" ht="15" x14ac:dyDescent="0.2">
      <c r="A38" s="63" t="s">
        <v>215</v>
      </c>
      <c r="B38" s="63" t="s">
        <v>268</v>
      </c>
    </row>
    <row r="39" spans="1:2" s="168" customFormat="1" ht="15" x14ac:dyDescent="0.2">
      <c r="A39" s="63" t="s">
        <v>205</v>
      </c>
      <c r="B39" s="165" t="s">
        <v>774</v>
      </c>
    </row>
    <row r="40" spans="1:2" s="168" customFormat="1" ht="15" x14ac:dyDescent="0.2">
      <c r="A40" s="63" t="s">
        <v>215</v>
      </c>
      <c r="B40" s="63" t="s">
        <v>271</v>
      </c>
    </row>
    <row r="41" spans="1:2" s="168" customFormat="1" ht="15" x14ac:dyDescent="0.2">
      <c r="A41" s="63" t="s">
        <v>274</v>
      </c>
      <c r="B41" s="63" t="s">
        <v>275</v>
      </c>
    </row>
    <row r="42" spans="1:2" ht="15" x14ac:dyDescent="0.2">
      <c r="A42" s="190" t="s">
        <v>16</v>
      </c>
      <c r="B42" s="190" t="s">
        <v>803</v>
      </c>
    </row>
    <row r="43" spans="1:2" ht="15" x14ac:dyDescent="0.2">
      <c r="A43" s="190" t="s">
        <v>804</v>
      </c>
      <c r="B43" s="190" t="s">
        <v>804</v>
      </c>
    </row>
    <row r="44" spans="1:2" ht="15" x14ac:dyDescent="0.2">
      <c r="A44" s="190" t="s">
        <v>805</v>
      </c>
      <c r="B44" s="190" t="s">
        <v>817</v>
      </c>
    </row>
    <row r="45" spans="1:2" ht="15" x14ac:dyDescent="0.2">
      <c r="A45" s="190" t="s">
        <v>805</v>
      </c>
      <c r="B45" s="190" t="s">
        <v>818</v>
      </c>
    </row>
    <row r="46" spans="1:2" ht="15" x14ac:dyDescent="0.2">
      <c r="A46" s="190" t="s">
        <v>243</v>
      </c>
      <c r="B46" s="190" t="s">
        <v>806</v>
      </c>
    </row>
    <row r="47" spans="1:2" ht="15" x14ac:dyDescent="0.2">
      <c r="A47" s="190" t="s">
        <v>243</v>
      </c>
      <c r="B47" s="190" t="s">
        <v>807</v>
      </c>
    </row>
    <row r="48" spans="1:2" ht="15" x14ac:dyDescent="0.2">
      <c r="A48" s="190" t="s">
        <v>205</v>
      </c>
      <c r="B48" s="190" t="s">
        <v>808</v>
      </c>
    </row>
    <row r="49" spans="1:2" ht="15" x14ac:dyDescent="0.2">
      <c r="A49" s="190" t="s">
        <v>205</v>
      </c>
      <c r="B49" s="190" t="s">
        <v>809</v>
      </c>
    </row>
    <row r="50" spans="1:2" ht="15" x14ac:dyDescent="0.2">
      <c r="A50" s="190" t="s">
        <v>16</v>
      </c>
      <c r="B50" s="190" t="s">
        <v>811</v>
      </c>
    </row>
    <row r="51" spans="1:2" ht="15" x14ac:dyDescent="0.2">
      <c r="A51" s="190" t="s">
        <v>16</v>
      </c>
      <c r="B51" s="190" t="s">
        <v>810</v>
      </c>
    </row>
    <row r="52" spans="1:2" ht="15" x14ac:dyDescent="0.2">
      <c r="A52" s="190" t="s">
        <v>16</v>
      </c>
      <c r="B52" s="190" t="s">
        <v>812</v>
      </c>
    </row>
    <row r="53" spans="1:2" ht="15" x14ac:dyDescent="0.2">
      <c r="A53" s="190" t="s">
        <v>16</v>
      </c>
      <c r="B53" s="190" t="s">
        <v>813</v>
      </c>
    </row>
    <row r="54" spans="1:2" ht="15" x14ac:dyDescent="0.2">
      <c r="A54" s="190" t="s">
        <v>804</v>
      </c>
      <c r="B54" s="190" t="s">
        <v>814</v>
      </c>
    </row>
    <row r="55" spans="1:2" ht="15" x14ac:dyDescent="0.2">
      <c r="A55" s="190" t="s">
        <v>174</v>
      </c>
      <c r="B55" s="190" t="s">
        <v>815</v>
      </c>
    </row>
    <row r="56" spans="1:2" ht="15" x14ac:dyDescent="0.2">
      <c r="A56" s="190" t="s">
        <v>469</v>
      </c>
      <c r="B56" s="190" t="s">
        <v>816</v>
      </c>
    </row>
  </sheetData>
  <sortState ref="A2:B41">
    <sortCondition ref="B2:B4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93"/>
  <sheetViews>
    <sheetView showGridLines="0" tabSelected="1" zoomScale="70" zoomScaleNormal="70" zoomScaleSheetLayoutView="80" workbookViewId="0">
      <pane xSplit="18" ySplit="6" topLeftCell="S7" activePane="bottomRight" state="frozen"/>
      <selection activeCell="A2" sqref="A2:C5"/>
      <selection pane="topRight" activeCell="A2" sqref="A2:C5"/>
      <selection pane="bottomLeft" activeCell="A2" sqref="A2:C5"/>
      <selection pane="bottomRight" activeCell="J12" sqref="J12"/>
    </sheetView>
  </sheetViews>
  <sheetFormatPr baseColWidth="10" defaultRowHeight="15" x14ac:dyDescent="0.25"/>
  <cols>
    <col min="1" max="1" width="9" style="54" customWidth="1"/>
    <col min="2" max="2" width="51.7109375" style="54" customWidth="1"/>
    <col min="3" max="4" width="7.85546875" style="54" customWidth="1"/>
    <col min="5" max="5" width="9.5703125" style="54" customWidth="1"/>
    <col min="6" max="6" width="9.7109375" style="54" customWidth="1"/>
    <col min="7" max="7" width="8.28515625" style="54" customWidth="1"/>
    <col min="8" max="10" width="11" style="54" customWidth="1"/>
    <col min="11" max="11" width="9" style="54" customWidth="1"/>
    <col min="12" max="12" width="10.140625" style="54" customWidth="1"/>
    <col min="13" max="13" width="12.140625" style="54" customWidth="1"/>
    <col min="14" max="14" width="6.85546875" style="54" customWidth="1"/>
    <col min="15" max="15" width="11" style="54" customWidth="1"/>
    <col min="16" max="16" width="10.5703125" style="54" customWidth="1"/>
    <col min="17" max="17" width="38.85546875" style="54" customWidth="1"/>
    <col min="18" max="18" width="13.7109375" style="54" customWidth="1"/>
    <col min="19" max="16384" width="11.42578125" style="54"/>
  </cols>
  <sheetData>
    <row r="1" spans="1:19" ht="20.25" x14ac:dyDescent="0.3">
      <c r="A1" s="193"/>
      <c r="B1" s="193"/>
      <c r="C1" s="222" t="s">
        <v>684</v>
      </c>
      <c r="D1" s="222"/>
      <c r="E1" s="222"/>
      <c r="F1" s="222"/>
      <c r="G1" s="222"/>
      <c r="H1" s="222"/>
      <c r="I1" s="222"/>
      <c r="J1" s="222"/>
      <c r="K1" s="222"/>
      <c r="L1" s="222"/>
      <c r="M1" s="222"/>
      <c r="N1" s="222"/>
      <c r="O1" s="222"/>
      <c r="P1" s="222"/>
      <c r="Q1" s="222"/>
      <c r="R1" s="222"/>
    </row>
    <row r="2" spans="1:19" x14ac:dyDescent="0.25">
      <c r="A2" s="193"/>
      <c r="B2" s="193"/>
      <c r="C2" s="206" t="s">
        <v>679</v>
      </c>
      <c r="D2" s="207"/>
      <c r="E2" s="207"/>
      <c r="F2" s="207"/>
      <c r="G2" s="207"/>
      <c r="H2" s="207"/>
      <c r="I2" s="207"/>
      <c r="J2" s="207"/>
      <c r="K2" s="207"/>
      <c r="L2" s="207"/>
      <c r="M2" s="207"/>
      <c r="N2" s="208"/>
      <c r="O2" s="215" t="s">
        <v>680</v>
      </c>
      <c r="P2" s="215"/>
      <c r="Q2" s="215"/>
      <c r="R2" s="215"/>
    </row>
    <row r="3" spans="1:19" x14ac:dyDescent="0.25">
      <c r="A3" s="193"/>
      <c r="B3" s="193"/>
      <c r="C3" s="209"/>
      <c r="D3" s="210"/>
      <c r="E3" s="210"/>
      <c r="F3" s="210"/>
      <c r="G3" s="210"/>
      <c r="H3" s="210"/>
      <c r="I3" s="210"/>
      <c r="J3" s="210"/>
      <c r="K3" s="210"/>
      <c r="L3" s="210"/>
      <c r="M3" s="210"/>
      <c r="N3" s="211"/>
      <c r="O3" s="215" t="s">
        <v>681</v>
      </c>
      <c r="P3" s="215"/>
      <c r="Q3" s="216"/>
      <c r="R3" s="216"/>
    </row>
    <row r="4" spans="1:19" x14ac:dyDescent="0.25">
      <c r="A4" s="193"/>
      <c r="B4" s="193"/>
      <c r="C4" s="212"/>
      <c r="D4" s="213"/>
      <c r="E4" s="213"/>
      <c r="F4" s="213"/>
      <c r="G4" s="213"/>
      <c r="H4" s="213"/>
      <c r="I4" s="213"/>
      <c r="J4" s="213"/>
      <c r="K4" s="213"/>
      <c r="L4" s="213"/>
      <c r="M4" s="213"/>
      <c r="N4" s="214"/>
      <c r="O4" s="215" t="s">
        <v>682</v>
      </c>
      <c r="P4" s="215"/>
      <c r="Q4" s="217"/>
      <c r="R4" s="215"/>
    </row>
    <row r="5" spans="1:19" ht="25.5" customHeight="1" x14ac:dyDescent="0.25">
      <c r="A5" s="220" t="s">
        <v>477</v>
      </c>
      <c r="B5" s="220" t="s">
        <v>478</v>
      </c>
      <c r="C5" s="220" t="s">
        <v>479</v>
      </c>
      <c r="D5" s="220"/>
      <c r="E5" s="220" t="s">
        <v>480</v>
      </c>
      <c r="F5" s="220"/>
      <c r="G5" s="220"/>
      <c r="H5" s="220"/>
      <c r="I5" s="220"/>
      <c r="J5" s="220"/>
      <c r="K5" s="220" t="s">
        <v>309</v>
      </c>
      <c r="L5" s="220" t="s">
        <v>481</v>
      </c>
      <c r="M5" s="221" t="s">
        <v>482</v>
      </c>
      <c r="N5" s="220" t="s">
        <v>309</v>
      </c>
      <c r="O5" s="220" t="s">
        <v>483</v>
      </c>
      <c r="P5" s="220" t="s">
        <v>7</v>
      </c>
      <c r="Q5" s="220" t="s">
        <v>685</v>
      </c>
      <c r="R5" s="218" t="s">
        <v>686</v>
      </c>
    </row>
    <row r="6" spans="1:19" ht="25.5" x14ac:dyDescent="0.25">
      <c r="A6" s="220"/>
      <c r="B6" s="220"/>
      <c r="C6" s="78" t="s">
        <v>484</v>
      </c>
      <c r="D6" s="78" t="s">
        <v>485</v>
      </c>
      <c r="E6" s="78" t="s">
        <v>486</v>
      </c>
      <c r="F6" s="78" t="s">
        <v>487</v>
      </c>
      <c r="G6" s="78" t="s">
        <v>488</v>
      </c>
      <c r="H6" s="78" t="s">
        <v>489</v>
      </c>
      <c r="I6" s="78" t="s">
        <v>490</v>
      </c>
      <c r="J6" s="78" t="s">
        <v>491</v>
      </c>
      <c r="K6" s="220"/>
      <c r="L6" s="220"/>
      <c r="M6" s="221"/>
      <c r="N6" s="220"/>
      <c r="O6" s="220"/>
      <c r="P6" s="220"/>
      <c r="Q6" s="220"/>
      <c r="R6" s="219"/>
    </row>
    <row r="7" spans="1:19" ht="75" x14ac:dyDescent="0.25">
      <c r="A7" s="79" t="s">
        <v>76</v>
      </c>
      <c r="B7" s="80" t="s">
        <v>21</v>
      </c>
      <c r="C7" s="79"/>
      <c r="D7" s="79" t="s">
        <v>492</v>
      </c>
      <c r="E7" s="79" t="s">
        <v>493</v>
      </c>
      <c r="F7" s="79" t="s">
        <v>494</v>
      </c>
      <c r="G7" s="81">
        <v>0.3</v>
      </c>
      <c r="H7" s="79" t="s">
        <v>495</v>
      </c>
      <c r="I7" s="79" t="s">
        <v>496</v>
      </c>
      <c r="J7" s="79" t="s">
        <v>497</v>
      </c>
      <c r="K7" s="81">
        <v>0.2</v>
      </c>
      <c r="L7" s="82" t="s">
        <v>498</v>
      </c>
      <c r="M7" s="83" t="s">
        <v>499</v>
      </c>
      <c r="N7" s="81">
        <f>('Anexo1. Riesgos'!M6-('Anexo1. Riesgos'!M6*'Anexo2. Controles'!G7))</f>
        <v>0.7</v>
      </c>
      <c r="O7" s="84" t="s">
        <v>13</v>
      </c>
      <c r="P7" s="85" t="s">
        <v>14</v>
      </c>
      <c r="Q7" s="85" t="s">
        <v>15</v>
      </c>
      <c r="R7" s="86" t="s">
        <v>500</v>
      </c>
    </row>
    <row r="8" spans="1:19" ht="45" x14ac:dyDescent="0.25">
      <c r="A8" s="86" t="s">
        <v>77</v>
      </c>
      <c r="B8" s="80" t="s">
        <v>20</v>
      </c>
      <c r="C8" s="79"/>
      <c r="D8" s="79" t="s">
        <v>492</v>
      </c>
      <c r="E8" s="79" t="s">
        <v>501</v>
      </c>
      <c r="F8" s="79" t="s">
        <v>502</v>
      </c>
      <c r="G8" s="81">
        <v>0.4</v>
      </c>
      <c r="H8" s="79" t="s">
        <v>495</v>
      </c>
      <c r="I8" s="79" t="s">
        <v>503</v>
      </c>
      <c r="J8" s="79" t="s">
        <v>504</v>
      </c>
      <c r="K8" s="81">
        <v>0.4</v>
      </c>
      <c r="L8" s="82" t="s">
        <v>505</v>
      </c>
      <c r="M8" s="83" t="s">
        <v>153</v>
      </c>
      <c r="N8" s="81">
        <v>0.24</v>
      </c>
      <c r="O8" s="87" t="s">
        <v>19</v>
      </c>
      <c r="P8" s="88" t="s">
        <v>14</v>
      </c>
      <c r="Q8" s="85" t="s">
        <v>15</v>
      </c>
      <c r="R8" s="86" t="s">
        <v>500</v>
      </c>
    </row>
    <row r="9" spans="1:19" ht="45" x14ac:dyDescent="0.25">
      <c r="A9" s="86" t="s">
        <v>78</v>
      </c>
      <c r="B9" s="80" t="s">
        <v>22</v>
      </c>
      <c r="C9" s="89"/>
      <c r="D9" s="90" t="s">
        <v>506</v>
      </c>
      <c r="E9" s="89" t="s">
        <v>493</v>
      </c>
      <c r="F9" s="89" t="s">
        <v>507</v>
      </c>
      <c r="G9" s="91">
        <v>0.3</v>
      </c>
      <c r="H9" s="89"/>
      <c r="I9" s="89"/>
      <c r="J9" s="89"/>
      <c r="K9" s="91">
        <v>1</v>
      </c>
      <c r="L9" s="82" t="s">
        <v>508</v>
      </c>
      <c r="M9" s="92" t="s">
        <v>509</v>
      </c>
      <c r="N9" s="91">
        <v>0.7</v>
      </c>
      <c r="O9" s="84" t="s">
        <v>13</v>
      </c>
      <c r="P9" s="88" t="s">
        <v>14</v>
      </c>
      <c r="Q9" s="85" t="s">
        <v>15</v>
      </c>
      <c r="R9" s="86" t="s">
        <v>500</v>
      </c>
    </row>
    <row r="10" spans="1:19" ht="60" x14ac:dyDescent="0.25">
      <c r="A10" s="86" t="s">
        <v>79</v>
      </c>
      <c r="B10" s="80" t="s">
        <v>23</v>
      </c>
      <c r="C10" s="89"/>
      <c r="D10" s="90" t="s">
        <v>506</v>
      </c>
      <c r="E10" s="89" t="s">
        <v>493</v>
      </c>
      <c r="F10" s="89" t="s">
        <v>494</v>
      </c>
      <c r="G10" s="91">
        <v>0.3</v>
      </c>
      <c r="H10" s="89" t="s">
        <v>510</v>
      </c>
      <c r="I10" s="89" t="s">
        <v>503</v>
      </c>
      <c r="J10" s="89" t="s">
        <v>497</v>
      </c>
      <c r="K10" s="91">
        <v>0.6</v>
      </c>
      <c r="L10" s="82" t="s">
        <v>511</v>
      </c>
      <c r="M10" s="92" t="s">
        <v>19</v>
      </c>
      <c r="N10" s="91">
        <v>0.56000000000000005</v>
      </c>
      <c r="O10" s="84" t="s">
        <v>19</v>
      </c>
      <c r="P10" s="85" t="s">
        <v>14</v>
      </c>
      <c r="Q10" s="85" t="s">
        <v>149</v>
      </c>
      <c r="R10" s="86" t="s">
        <v>500</v>
      </c>
    </row>
    <row r="11" spans="1:19" ht="75" x14ac:dyDescent="0.25">
      <c r="A11" s="86" t="s">
        <v>80</v>
      </c>
      <c r="B11" s="80" t="s">
        <v>819</v>
      </c>
      <c r="C11" s="89"/>
      <c r="D11" s="90" t="s">
        <v>506</v>
      </c>
      <c r="E11" s="89" t="s">
        <v>512</v>
      </c>
      <c r="F11" s="89" t="s">
        <v>494</v>
      </c>
      <c r="G11" s="91">
        <v>0.25</v>
      </c>
      <c r="H11" s="89" t="s">
        <v>510</v>
      </c>
      <c r="I11" s="89" t="s">
        <v>503</v>
      </c>
      <c r="J11" s="89" t="s">
        <v>497</v>
      </c>
      <c r="K11" s="91">
        <v>0.6</v>
      </c>
      <c r="L11" s="82" t="s">
        <v>511</v>
      </c>
      <c r="M11" s="92" t="s">
        <v>19</v>
      </c>
      <c r="N11" s="91">
        <v>0.42000000000000004</v>
      </c>
      <c r="O11" s="84" t="s">
        <v>19</v>
      </c>
      <c r="P11" s="85" t="s">
        <v>14</v>
      </c>
      <c r="Q11" s="85" t="s">
        <v>149</v>
      </c>
      <c r="R11" s="86" t="s">
        <v>500</v>
      </c>
    </row>
    <row r="12" spans="1:19" ht="90" x14ac:dyDescent="0.25">
      <c r="A12" s="86" t="s">
        <v>81</v>
      </c>
      <c r="B12" s="93" t="s">
        <v>25</v>
      </c>
      <c r="C12" s="89"/>
      <c r="D12" s="90" t="s">
        <v>506</v>
      </c>
      <c r="E12" s="89" t="s">
        <v>512</v>
      </c>
      <c r="F12" s="89" t="s">
        <v>494</v>
      </c>
      <c r="G12" s="91">
        <v>0.25</v>
      </c>
      <c r="H12" s="89" t="s">
        <v>510</v>
      </c>
      <c r="I12" s="89" t="s">
        <v>503</v>
      </c>
      <c r="J12" s="89" t="s">
        <v>497</v>
      </c>
      <c r="K12" s="91">
        <v>0.6</v>
      </c>
      <c r="L12" s="82" t="s">
        <v>511</v>
      </c>
      <c r="M12" s="92" t="s">
        <v>499</v>
      </c>
      <c r="N12" s="91">
        <v>0.315</v>
      </c>
      <c r="O12" s="94" t="s">
        <v>19</v>
      </c>
      <c r="P12" s="85" t="s">
        <v>14</v>
      </c>
      <c r="Q12" s="85" t="s">
        <v>150</v>
      </c>
      <c r="R12" s="86" t="s">
        <v>500</v>
      </c>
    </row>
    <row r="13" spans="1:19" ht="45" x14ac:dyDescent="0.25">
      <c r="A13" s="86" t="s">
        <v>82</v>
      </c>
      <c r="B13" s="93" t="s">
        <v>26</v>
      </c>
      <c r="C13" s="89"/>
      <c r="D13" s="90" t="s">
        <v>506</v>
      </c>
      <c r="E13" s="89" t="s">
        <v>501</v>
      </c>
      <c r="F13" s="89" t="s">
        <v>494</v>
      </c>
      <c r="G13" s="91">
        <v>0.4</v>
      </c>
      <c r="H13" s="89" t="s">
        <v>510</v>
      </c>
      <c r="I13" s="89" t="s">
        <v>503</v>
      </c>
      <c r="J13" s="89" t="s">
        <v>497</v>
      </c>
      <c r="K13" s="91">
        <v>1</v>
      </c>
      <c r="L13" s="82" t="s">
        <v>513</v>
      </c>
      <c r="M13" s="92" t="s">
        <v>514</v>
      </c>
      <c r="N13" s="91">
        <v>0.48</v>
      </c>
      <c r="O13" s="84" t="s">
        <v>13</v>
      </c>
      <c r="P13" s="85" t="s">
        <v>14</v>
      </c>
      <c r="Q13" s="85" t="s">
        <v>149</v>
      </c>
      <c r="R13" s="86" t="s">
        <v>500</v>
      </c>
    </row>
    <row r="14" spans="1:19" ht="45" x14ac:dyDescent="0.25">
      <c r="A14" s="86" t="s">
        <v>83</v>
      </c>
      <c r="B14" s="93" t="s">
        <v>27</v>
      </c>
      <c r="C14" s="89"/>
      <c r="D14" s="90" t="s">
        <v>506</v>
      </c>
      <c r="E14" s="89" t="s">
        <v>501</v>
      </c>
      <c r="F14" s="89" t="s">
        <v>494</v>
      </c>
      <c r="G14" s="91">
        <v>0.4</v>
      </c>
      <c r="H14" s="89" t="s">
        <v>510</v>
      </c>
      <c r="I14" s="89" t="s">
        <v>503</v>
      </c>
      <c r="J14" s="89" t="s">
        <v>497</v>
      </c>
      <c r="K14" s="91">
        <v>1</v>
      </c>
      <c r="L14" s="82" t="s">
        <v>513</v>
      </c>
      <c r="M14" s="92" t="s">
        <v>499</v>
      </c>
      <c r="N14" s="91">
        <v>0.28799999999999998</v>
      </c>
      <c r="O14" s="84" t="s">
        <v>13</v>
      </c>
      <c r="P14" s="85" t="s">
        <v>14</v>
      </c>
      <c r="Q14" s="85" t="s">
        <v>149</v>
      </c>
      <c r="R14" s="86" t="s">
        <v>500</v>
      </c>
    </row>
    <row r="15" spans="1:19" ht="90" x14ac:dyDescent="0.25">
      <c r="A15" s="86" t="s">
        <v>84</v>
      </c>
      <c r="B15" s="93" t="s">
        <v>28</v>
      </c>
      <c r="C15" s="89"/>
      <c r="D15" s="90" t="s">
        <v>506</v>
      </c>
      <c r="E15" s="89" t="s">
        <v>512</v>
      </c>
      <c r="F15" s="89" t="s">
        <v>494</v>
      </c>
      <c r="G15" s="91">
        <v>0.25</v>
      </c>
      <c r="H15" s="89" t="s">
        <v>510</v>
      </c>
      <c r="I15" s="89" t="s">
        <v>503</v>
      </c>
      <c r="J15" s="89" t="s">
        <v>497</v>
      </c>
      <c r="K15" s="91">
        <v>1</v>
      </c>
      <c r="L15" s="82" t="s">
        <v>513</v>
      </c>
      <c r="M15" s="92" t="s">
        <v>499</v>
      </c>
      <c r="N15" s="91">
        <v>0.21749999999999997</v>
      </c>
      <c r="O15" s="84" t="s">
        <v>13</v>
      </c>
      <c r="P15" s="85" t="s">
        <v>14</v>
      </c>
      <c r="Q15" s="85" t="s">
        <v>151</v>
      </c>
      <c r="R15" s="86" t="s">
        <v>500</v>
      </c>
    </row>
    <row r="16" spans="1:19" ht="105" x14ac:dyDescent="0.25">
      <c r="A16" s="86" t="s">
        <v>85</v>
      </c>
      <c r="B16" s="93" t="s">
        <v>29</v>
      </c>
      <c r="C16" s="89"/>
      <c r="D16" s="90" t="s">
        <v>506</v>
      </c>
      <c r="E16" s="89" t="s">
        <v>501</v>
      </c>
      <c r="F16" s="89" t="s">
        <v>494</v>
      </c>
      <c r="G16" s="91">
        <v>0.4</v>
      </c>
      <c r="H16" s="89" t="s">
        <v>510</v>
      </c>
      <c r="I16" s="89" t="s">
        <v>503</v>
      </c>
      <c r="J16" s="89" t="s">
        <v>497</v>
      </c>
      <c r="K16" s="91">
        <v>0.4</v>
      </c>
      <c r="L16" s="82" t="s">
        <v>505</v>
      </c>
      <c r="M16" s="92" t="s">
        <v>499</v>
      </c>
      <c r="N16" s="91">
        <v>0.3</v>
      </c>
      <c r="O16" s="94" t="s">
        <v>19</v>
      </c>
      <c r="P16" s="85" t="s">
        <v>14</v>
      </c>
      <c r="Q16" s="85" t="s">
        <v>152</v>
      </c>
      <c r="R16" s="86" t="s">
        <v>500</v>
      </c>
      <c r="S16" s="10" t="s">
        <v>721</v>
      </c>
    </row>
    <row r="17" spans="1:19" ht="120" x14ac:dyDescent="0.25">
      <c r="A17" s="86" t="s">
        <v>86</v>
      </c>
      <c r="B17" s="93" t="s">
        <v>189</v>
      </c>
      <c r="C17" s="89"/>
      <c r="D17" s="90" t="s">
        <v>506</v>
      </c>
      <c r="E17" s="89" t="s">
        <v>501</v>
      </c>
      <c r="F17" s="89" t="s">
        <v>494</v>
      </c>
      <c r="G17" s="91">
        <v>0.4</v>
      </c>
      <c r="H17" s="89" t="s">
        <v>495</v>
      </c>
      <c r="I17" s="89" t="s">
        <v>503</v>
      </c>
      <c r="J17" s="89" t="s">
        <v>497</v>
      </c>
      <c r="K17" s="91">
        <v>0.4</v>
      </c>
      <c r="L17" s="82" t="s">
        <v>505</v>
      </c>
      <c r="M17" s="95" t="s">
        <v>499</v>
      </c>
      <c r="N17" s="91">
        <v>0.24</v>
      </c>
      <c r="O17" s="84" t="s">
        <v>19</v>
      </c>
      <c r="P17" s="85" t="s">
        <v>14</v>
      </c>
      <c r="Q17" s="99" t="s">
        <v>751</v>
      </c>
      <c r="R17" s="86" t="s">
        <v>500</v>
      </c>
    </row>
    <row r="18" spans="1:19" ht="90" x14ac:dyDescent="0.25">
      <c r="A18" s="86" t="s">
        <v>87</v>
      </c>
      <c r="B18" s="93" t="s">
        <v>191</v>
      </c>
      <c r="C18" s="89"/>
      <c r="D18" s="90" t="s">
        <v>506</v>
      </c>
      <c r="E18" s="89" t="s">
        <v>501</v>
      </c>
      <c r="F18" s="89" t="s">
        <v>494</v>
      </c>
      <c r="G18" s="91">
        <v>0.4</v>
      </c>
      <c r="H18" s="89" t="s">
        <v>495</v>
      </c>
      <c r="I18" s="89" t="s">
        <v>515</v>
      </c>
      <c r="J18" s="89" t="s">
        <v>497</v>
      </c>
      <c r="K18" s="91">
        <v>0.6</v>
      </c>
      <c r="L18" s="82" t="s">
        <v>511</v>
      </c>
      <c r="M18" s="95" t="s">
        <v>499</v>
      </c>
      <c r="N18" s="91">
        <v>0.36</v>
      </c>
      <c r="O18" s="84" t="s">
        <v>19</v>
      </c>
      <c r="P18" s="85" t="s">
        <v>14</v>
      </c>
      <c r="Q18" s="99" t="s">
        <v>752</v>
      </c>
      <c r="R18" s="86" t="s">
        <v>500</v>
      </c>
    </row>
    <row r="19" spans="1:19" ht="45" x14ac:dyDescent="0.25">
      <c r="A19" s="86" t="s">
        <v>88</v>
      </c>
      <c r="B19" s="93" t="s">
        <v>30</v>
      </c>
      <c r="C19" s="89"/>
      <c r="D19" s="90" t="s">
        <v>492</v>
      </c>
      <c r="E19" s="89" t="s">
        <v>501</v>
      </c>
      <c r="F19" s="89" t="s">
        <v>494</v>
      </c>
      <c r="G19" s="91">
        <v>0.4</v>
      </c>
      <c r="H19" s="89" t="s">
        <v>510</v>
      </c>
      <c r="I19" s="89" t="s">
        <v>503</v>
      </c>
      <c r="J19" s="89" t="s">
        <v>497</v>
      </c>
      <c r="K19" s="91">
        <v>1</v>
      </c>
      <c r="L19" s="82" t="s">
        <v>513</v>
      </c>
      <c r="M19" s="95" t="s">
        <v>514</v>
      </c>
      <c r="N19" s="91">
        <v>0.48</v>
      </c>
      <c r="O19" s="84" t="s">
        <v>13</v>
      </c>
      <c r="P19" s="85" t="s">
        <v>14</v>
      </c>
      <c r="Q19" s="85" t="s">
        <v>15</v>
      </c>
      <c r="R19" s="86" t="s">
        <v>500</v>
      </c>
    </row>
    <row r="20" spans="1:19" ht="30" x14ac:dyDescent="0.25">
      <c r="A20" s="86" t="s">
        <v>89</v>
      </c>
      <c r="B20" s="93" t="s">
        <v>31</v>
      </c>
      <c r="C20" s="89"/>
      <c r="D20" s="90" t="s">
        <v>492</v>
      </c>
      <c r="E20" s="89" t="s">
        <v>493</v>
      </c>
      <c r="F20" s="89" t="s">
        <v>494</v>
      </c>
      <c r="G20" s="91">
        <v>0.3</v>
      </c>
      <c r="H20" s="89" t="s">
        <v>510</v>
      </c>
      <c r="I20" s="89" t="s">
        <v>503</v>
      </c>
      <c r="J20" s="89" t="s">
        <v>497</v>
      </c>
      <c r="K20" s="91">
        <v>1</v>
      </c>
      <c r="L20" s="82" t="s">
        <v>513</v>
      </c>
      <c r="M20" s="95" t="s">
        <v>499</v>
      </c>
      <c r="N20" s="91">
        <v>0.33599999999999997</v>
      </c>
      <c r="O20" s="84" t="s">
        <v>13</v>
      </c>
      <c r="P20" s="85" t="s">
        <v>14</v>
      </c>
      <c r="Q20" s="85" t="s">
        <v>15</v>
      </c>
      <c r="R20" s="86" t="s">
        <v>500</v>
      </c>
    </row>
    <row r="21" spans="1:19" ht="45" x14ac:dyDescent="0.25">
      <c r="A21" s="86" t="s">
        <v>90</v>
      </c>
      <c r="B21" s="93" t="s">
        <v>32</v>
      </c>
      <c r="C21" s="89"/>
      <c r="D21" s="90" t="s">
        <v>492</v>
      </c>
      <c r="E21" s="89" t="s">
        <v>501</v>
      </c>
      <c r="F21" s="89" t="s">
        <v>494</v>
      </c>
      <c r="G21" s="91">
        <v>0.4</v>
      </c>
      <c r="H21" s="89" t="s">
        <v>510</v>
      </c>
      <c r="I21" s="89" t="s">
        <v>503</v>
      </c>
      <c r="J21" s="89" t="s">
        <v>497</v>
      </c>
      <c r="K21" s="91">
        <v>1</v>
      </c>
      <c r="L21" s="82" t="s">
        <v>513</v>
      </c>
      <c r="M21" s="95" t="s">
        <v>516</v>
      </c>
      <c r="N21" s="91">
        <v>0.20400000000000001</v>
      </c>
      <c r="O21" s="84" t="s">
        <v>13</v>
      </c>
      <c r="P21" s="85" t="s">
        <v>154</v>
      </c>
      <c r="Q21" s="85" t="s">
        <v>15</v>
      </c>
      <c r="R21" s="86" t="s">
        <v>500</v>
      </c>
    </row>
    <row r="22" spans="1:19" ht="75" x14ac:dyDescent="0.25">
      <c r="A22" s="86" t="s">
        <v>91</v>
      </c>
      <c r="B22" s="93" t="s">
        <v>33</v>
      </c>
      <c r="C22" s="89"/>
      <c r="D22" s="90" t="s">
        <v>492</v>
      </c>
      <c r="E22" s="89" t="s">
        <v>501</v>
      </c>
      <c r="F22" s="89" t="s">
        <v>494</v>
      </c>
      <c r="G22" s="91">
        <v>0.4</v>
      </c>
      <c r="H22" s="89" t="s">
        <v>510</v>
      </c>
      <c r="I22" s="89" t="s">
        <v>503</v>
      </c>
      <c r="J22" s="89" t="s">
        <v>497</v>
      </c>
      <c r="K22" s="91">
        <v>0.4</v>
      </c>
      <c r="L22" s="82" t="s">
        <v>505</v>
      </c>
      <c r="M22" s="95" t="s">
        <v>499</v>
      </c>
      <c r="N22" s="91">
        <v>0.24</v>
      </c>
      <c r="O22" s="84" t="s">
        <v>19</v>
      </c>
      <c r="P22" s="85" t="s">
        <v>14</v>
      </c>
      <c r="Q22" s="85" t="s">
        <v>15</v>
      </c>
      <c r="R22" s="86" t="s">
        <v>500</v>
      </c>
    </row>
    <row r="23" spans="1:19" ht="45" x14ac:dyDescent="0.25">
      <c r="A23" s="86" t="s">
        <v>94</v>
      </c>
      <c r="B23" s="93" t="s">
        <v>34</v>
      </c>
      <c r="C23" s="89"/>
      <c r="D23" s="90" t="s">
        <v>506</v>
      </c>
      <c r="E23" s="89" t="s">
        <v>501</v>
      </c>
      <c r="F23" s="89" t="s">
        <v>494</v>
      </c>
      <c r="G23" s="91">
        <v>0.4</v>
      </c>
      <c r="H23" s="89" t="s">
        <v>495</v>
      </c>
      <c r="I23" s="89" t="s">
        <v>515</v>
      </c>
      <c r="J23" s="89" t="s">
        <v>497</v>
      </c>
      <c r="K23" s="91">
        <v>0.8</v>
      </c>
      <c r="L23" s="82" t="s">
        <v>517</v>
      </c>
      <c r="M23" s="95" t="s">
        <v>19</v>
      </c>
      <c r="N23" s="91">
        <v>0.48</v>
      </c>
      <c r="O23" s="84" t="s">
        <v>13</v>
      </c>
      <c r="P23" s="85" t="s">
        <v>14</v>
      </c>
      <c r="Q23" s="85" t="s">
        <v>15</v>
      </c>
      <c r="R23" s="86" t="s">
        <v>500</v>
      </c>
    </row>
    <row r="24" spans="1:19" ht="60" x14ac:dyDescent="0.25">
      <c r="A24" s="86" t="s">
        <v>95</v>
      </c>
      <c r="B24" s="93" t="s">
        <v>35</v>
      </c>
      <c r="C24" s="89"/>
      <c r="D24" s="90" t="s">
        <v>506</v>
      </c>
      <c r="E24" s="89" t="s">
        <v>501</v>
      </c>
      <c r="F24" s="89" t="s">
        <v>494</v>
      </c>
      <c r="G24" s="91">
        <v>0.4</v>
      </c>
      <c r="H24" s="89" t="s">
        <v>495</v>
      </c>
      <c r="I24" s="89" t="s">
        <v>515</v>
      </c>
      <c r="J24" s="89" t="s">
        <v>497</v>
      </c>
      <c r="K24" s="91">
        <v>0.8</v>
      </c>
      <c r="L24" s="82" t="s">
        <v>517</v>
      </c>
      <c r="M24" s="95" t="s">
        <v>499</v>
      </c>
      <c r="N24" s="91">
        <v>0.28799999999999998</v>
      </c>
      <c r="O24" s="84" t="s">
        <v>19</v>
      </c>
      <c r="P24" s="85" t="s">
        <v>14</v>
      </c>
      <c r="Q24" s="85" t="s">
        <v>15</v>
      </c>
      <c r="R24" s="86" t="s">
        <v>500</v>
      </c>
    </row>
    <row r="25" spans="1:19" ht="60" x14ac:dyDescent="0.25">
      <c r="A25" s="86" t="s">
        <v>96</v>
      </c>
      <c r="B25" s="93" t="s">
        <v>36</v>
      </c>
      <c r="C25" s="89"/>
      <c r="D25" s="90" t="s">
        <v>506</v>
      </c>
      <c r="E25" s="89" t="s">
        <v>501</v>
      </c>
      <c r="F25" s="89" t="s">
        <v>494</v>
      </c>
      <c r="G25" s="91">
        <v>0.4</v>
      </c>
      <c r="H25" s="89" t="s">
        <v>495</v>
      </c>
      <c r="I25" s="89" t="s">
        <v>515</v>
      </c>
      <c r="J25" s="89" t="s">
        <v>497</v>
      </c>
      <c r="K25" s="91">
        <v>0.8</v>
      </c>
      <c r="L25" s="82" t="s">
        <v>517</v>
      </c>
      <c r="M25" s="95" t="s">
        <v>516</v>
      </c>
      <c r="N25" s="91">
        <v>0.17399999999999999</v>
      </c>
      <c r="O25" s="84" t="s">
        <v>19</v>
      </c>
      <c r="P25" s="85" t="s">
        <v>154</v>
      </c>
      <c r="Q25" s="85" t="s">
        <v>15</v>
      </c>
      <c r="R25" s="86" t="s">
        <v>500</v>
      </c>
    </row>
    <row r="26" spans="1:19" ht="105" x14ac:dyDescent="0.25">
      <c r="A26" s="86" t="s">
        <v>97</v>
      </c>
      <c r="B26" s="93" t="s">
        <v>37</v>
      </c>
      <c r="C26" s="89"/>
      <c r="D26" s="90" t="s">
        <v>492</v>
      </c>
      <c r="E26" s="89" t="s">
        <v>518</v>
      </c>
      <c r="F26" s="89" t="s">
        <v>519</v>
      </c>
      <c r="G26" s="91">
        <v>0.4</v>
      </c>
      <c r="H26" s="89" t="s">
        <v>520</v>
      </c>
      <c r="I26" s="89" t="s">
        <v>521</v>
      </c>
      <c r="J26" s="89" t="s">
        <v>522</v>
      </c>
      <c r="K26" s="91">
        <v>0.6</v>
      </c>
      <c r="L26" s="82" t="s">
        <v>511</v>
      </c>
      <c r="M26" s="92" t="s">
        <v>523</v>
      </c>
      <c r="N26" s="91">
        <v>0.48</v>
      </c>
      <c r="O26" s="84" t="s">
        <v>19</v>
      </c>
      <c r="P26" s="85" t="s">
        <v>14</v>
      </c>
      <c r="Q26" s="85" t="s">
        <v>155</v>
      </c>
      <c r="R26" s="86" t="s">
        <v>500</v>
      </c>
      <c r="S26" s="10" t="s">
        <v>722</v>
      </c>
    </row>
    <row r="27" spans="1:19" ht="120" x14ac:dyDescent="0.25">
      <c r="A27" s="86" t="s">
        <v>98</v>
      </c>
      <c r="B27" s="93" t="s">
        <v>38</v>
      </c>
      <c r="C27" s="89"/>
      <c r="D27" s="90" t="s">
        <v>492</v>
      </c>
      <c r="E27" s="89" t="s">
        <v>524</v>
      </c>
      <c r="F27" s="89" t="s">
        <v>525</v>
      </c>
      <c r="G27" s="91">
        <v>0.4</v>
      </c>
      <c r="H27" s="89" t="s">
        <v>520</v>
      </c>
      <c r="I27" s="89" t="s">
        <v>521</v>
      </c>
      <c r="J27" s="89" t="s">
        <v>526</v>
      </c>
      <c r="K27" s="91">
        <v>0.6</v>
      </c>
      <c r="L27" s="82" t="s">
        <v>511</v>
      </c>
      <c r="M27" s="92" t="s">
        <v>527</v>
      </c>
      <c r="N27" s="91">
        <v>0.28799999999999998</v>
      </c>
      <c r="O27" s="84" t="s">
        <v>19</v>
      </c>
      <c r="P27" s="85" t="s">
        <v>154</v>
      </c>
      <c r="Q27" s="85" t="s">
        <v>15</v>
      </c>
      <c r="R27" s="86" t="s">
        <v>500</v>
      </c>
      <c r="S27" s="10" t="s">
        <v>722</v>
      </c>
    </row>
    <row r="28" spans="1:19" ht="45" x14ac:dyDescent="0.25">
      <c r="A28" s="86" t="s">
        <v>99</v>
      </c>
      <c r="B28" s="93" t="s">
        <v>39</v>
      </c>
      <c r="C28" s="89"/>
      <c r="D28" s="90" t="s">
        <v>492</v>
      </c>
      <c r="E28" s="89" t="s">
        <v>524</v>
      </c>
      <c r="F28" s="89" t="s">
        <v>525</v>
      </c>
      <c r="G28" s="91">
        <v>0.4</v>
      </c>
      <c r="H28" s="89" t="s">
        <v>520</v>
      </c>
      <c r="I28" s="89" t="s">
        <v>521</v>
      </c>
      <c r="J28" s="89" t="s">
        <v>522</v>
      </c>
      <c r="K28" s="91">
        <v>0.6</v>
      </c>
      <c r="L28" s="82" t="s">
        <v>511</v>
      </c>
      <c r="M28" s="92" t="s">
        <v>523</v>
      </c>
      <c r="N28" s="91">
        <v>0.36</v>
      </c>
      <c r="O28" s="84" t="s">
        <v>19</v>
      </c>
      <c r="P28" s="85" t="s">
        <v>14</v>
      </c>
      <c r="Q28" s="85" t="s">
        <v>15</v>
      </c>
      <c r="R28" s="86" t="s">
        <v>500</v>
      </c>
    </row>
    <row r="29" spans="1:19" ht="120" x14ac:dyDescent="0.25">
      <c r="A29" s="86" t="s">
        <v>100</v>
      </c>
      <c r="B29" s="93" t="s">
        <v>40</v>
      </c>
      <c r="C29" s="89"/>
      <c r="D29" s="90" t="s">
        <v>492</v>
      </c>
      <c r="E29" s="89" t="s">
        <v>524</v>
      </c>
      <c r="F29" s="89" t="s">
        <v>525</v>
      </c>
      <c r="G29" s="91">
        <v>0.15</v>
      </c>
      <c r="H29" s="89" t="s">
        <v>520</v>
      </c>
      <c r="I29" s="89" t="s">
        <v>521</v>
      </c>
      <c r="J29" s="89" t="s">
        <v>526</v>
      </c>
      <c r="K29" s="91">
        <v>0.6</v>
      </c>
      <c r="L29" s="82" t="s">
        <v>511</v>
      </c>
      <c r="M29" s="92" t="s">
        <v>527</v>
      </c>
      <c r="N29" s="91">
        <v>0.30599999999999999</v>
      </c>
      <c r="O29" s="84" t="s">
        <v>19</v>
      </c>
      <c r="P29" s="85" t="s">
        <v>14</v>
      </c>
      <c r="Q29" s="85" t="s">
        <v>15</v>
      </c>
      <c r="R29" s="86" t="s">
        <v>500</v>
      </c>
    </row>
    <row r="30" spans="1:19" ht="165" x14ac:dyDescent="0.25">
      <c r="A30" s="86" t="s">
        <v>101</v>
      </c>
      <c r="B30" s="93" t="s">
        <v>41</v>
      </c>
      <c r="C30" s="89"/>
      <c r="D30" s="90" t="s">
        <v>492</v>
      </c>
      <c r="E30" s="89" t="s">
        <v>528</v>
      </c>
      <c r="F30" s="89" t="s">
        <v>529</v>
      </c>
      <c r="G30" s="91">
        <v>0.3</v>
      </c>
      <c r="H30" s="89" t="s">
        <v>530</v>
      </c>
      <c r="I30" s="89" t="s">
        <v>531</v>
      </c>
      <c r="J30" s="89" t="s">
        <v>532</v>
      </c>
      <c r="K30" s="91">
        <v>0.8</v>
      </c>
      <c r="L30" s="82" t="s">
        <v>517</v>
      </c>
      <c r="M30" s="92" t="s">
        <v>19</v>
      </c>
      <c r="N30" s="91">
        <f>(80%-(80%*G30))</f>
        <v>0.56000000000000005</v>
      </c>
      <c r="O30" s="84" t="s">
        <v>13</v>
      </c>
      <c r="P30" s="85" t="s">
        <v>154</v>
      </c>
      <c r="Q30" s="85" t="s">
        <v>156</v>
      </c>
      <c r="R30" s="86" t="s">
        <v>500</v>
      </c>
    </row>
    <row r="31" spans="1:19" ht="75" x14ac:dyDescent="0.25">
      <c r="A31" s="86" t="s">
        <v>102</v>
      </c>
      <c r="B31" s="93" t="s">
        <v>42</v>
      </c>
      <c r="C31" s="89"/>
      <c r="D31" s="90" t="s">
        <v>492</v>
      </c>
      <c r="E31" s="89" t="s">
        <v>533</v>
      </c>
      <c r="F31" s="89" t="s">
        <v>529</v>
      </c>
      <c r="G31" s="91">
        <v>0.4</v>
      </c>
      <c r="H31" s="89" t="s">
        <v>530</v>
      </c>
      <c r="I31" s="89" t="s">
        <v>531</v>
      </c>
      <c r="J31" s="89" t="s">
        <v>532</v>
      </c>
      <c r="K31" s="91">
        <v>0.8</v>
      </c>
      <c r="L31" s="82" t="s">
        <v>517</v>
      </c>
      <c r="M31" s="92" t="s">
        <v>19</v>
      </c>
      <c r="N31" s="91">
        <f>(100%-(100%*G31))</f>
        <v>0.6</v>
      </c>
      <c r="O31" s="84" t="s">
        <v>13</v>
      </c>
      <c r="P31" s="85" t="s">
        <v>154</v>
      </c>
      <c r="Q31" s="85" t="s">
        <v>157</v>
      </c>
      <c r="R31" s="86" t="s">
        <v>500</v>
      </c>
    </row>
    <row r="32" spans="1:19" ht="60" x14ac:dyDescent="0.25">
      <c r="A32" s="86" t="s">
        <v>103</v>
      </c>
      <c r="B32" s="93" t="s">
        <v>534</v>
      </c>
      <c r="C32" s="89"/>
      <c r="D32" s="90" t="s">
        <v>492</v>
      </c>
      <c r="E32" s="89" t="s">
        <v>518</v>
      </c>
      <c r="F32" s="89" t="s">
        <v>519</v>
      </c>
      <c r="G32" s="91">
        <v>0.4</v>
      </c>
      <c r="H32" s="89" t="s">
        <v>535</v>
      </c>
      <c r="I32" s="89" t="s">
        <v>536</v>
      </c>
      <c r="J32" s="89" t="s">
        <v>537</v>
      </c>
      <c r="K32" s="91">
        <v>1</v>
      </c>
      <c r="L32" s="82" t="s">
        <v>538</v>
      </c>
      <c r="M32" s="89" t="s">
        <v>539</v>
      </c>
      <c r="N32" s="96">
        <v>0.36</v>
      </c>
      <c r="O32" s="84" t="s">
        <v>13</v>
      </c>
      <c r="P32" s="85" t="s">
        <v>14</v>
      </c>
      <c r="Q32" s="85" t="s">
        <v>158</v>
      </c>
      <c r="R32" s="86" t="s">
        <v>500</v>
      </c>
    </row>
    <row r="33" spans="1:18" ht="30" x14ac:dyDescent="0.25">
      <c r="A33" s="86" t="s">
        <v>104</v>
      </c>
      <c r="B33" s="93" t="s">
        <v>540</v>
      </c>
      <c r="C33" s="89"/>
      <c r="D33" s="90" t="s">
        <v>492</v>
      </c>
      <c r="E33" s="89" t="s">
        <v>518</v>
      </c>
      <c r="F33" s="89" t="s">
        <v>519</v>
      </c>
      <c r="G33" s="91">
        <v>0.4</v>
      </c>
      <c r="H33" s="89" t="s">
        <v>535</v>
      </c>
      <c r="I33" s="89" t="s">
        <v>541</v>
      </c>
      <c r="J33" s="89" t="s">
        <v>537</v>
      </c>
      <c r="K33" s="91">
        <v>1</v>
      </c>
      <c r="L33" s="82" t="s">
        <v>542</v>
      </c>
      <c r="M33" s="89" t="s">
        <v>539</v>
      </c>
      <c r="N33" s="96">
        <v>0.48</v>
      </c>
      <c r="O33" s="84" t="s">
        <v>13</v>
      </c>
      <c r="P33" s="85" t="s">
        <v>14</v>
      </c>
      <c r="Q33" s="85" t="s">
        <v>159</v>
      </c>
      <c r="R33" s="86" t="s">
        <v>500</v>
      </c>
    </row>
    <row r="34" spans="1:18" ht="60" x14ac:dyDescent="0.25">
      <c r="A34" s="86" t="s">
        <v>105</v>
      </c>
      <c r="B34" s="93" t="s">
        <v>543</v>
      </c>
      <c r="C34" s="89"/>
      <c r="D34" s="90" t="s">
        <v>492</v>
      </c>
      <c r="E34" s="89" t="s">
        <v>544</v>
      </c>
      <c r="F34" s="89" t="s">
        <v>519</v>
      </c>
      <c r="G34" s="91">
        <v>0.25</v>
      </c>
      <c r="H34" s="89" t="s">
        <v>535</v>
      </c>
      <c r="I34" s="89" t="s">
        <v>541</v>
      </c>
      <c r="J34" s="89" t="s">
        <v>537</v>
      </c>
      <c r="K34" s="91">
        <v>1</v>
      </c>
      <c r="L34" s="82" t="s">
        <v>542</v>
      </c>
      <c r="M34" s="89" t="s">
        <v>539</v>
      </c>
      <c r="N34" s="96">
        <v>0.48</v>
      </c>
      <c r="O34" s="84" t="s">
        <v>13</v>
      </c>
      <c r="P34" s="85" t="s">
        <v>14</v>
      </c>
      <c r="Q34" s="85" t="s">
        <v>160</v>
      </c>
      <c r="R34" s="86" t="s">
        <v>500</v>
      </c>
    </row>
    <row r="35" spans="1:18" ht="60" x14ac:dyDescent="0.25">
      <c r="A35" s="86" t="s">
        <v>106</v>
      </c>
      <c r="B35" s="93" t="s">
        <v>545</v>
      </c>
      <c r="C35" s="89"/>
      <c r="D35" s="90" t="s">
        <v>492</v>
      </c>
      <c r="E35" s="89" t="s">
        <v>518</v>
      </c>
      <c r="F35" s="89" t="s">
        <v>519</v>
      </c>
      <c r="G35" s="91">
        <v>0.4</v>
      </c>
      <c r="H35" s="89" t="s">
        <v>535</v>
      </c>
      <c r="I35" s="89" t="s">
        <v>546</v>
      </c>
      <c r="J35" s="89" t="s">
        <v>537</v>
      </c>
      <c r="K35" s="91">
        <v>0.252</v>
      </c>
      <c r="L35" s="82" t="s">
        <v>505</v>
      </c>
      <c r="M35" s="92" t="s">
        <v>547</v>
      </c>
      <c r="N35" s="91">
        <v>0.25</v>
      </c>
      <c r="O35" s="84" t="s">
        <v>19</v>
      </c>
      <c r="P35" s="85" t="s">
        <v>14</v>
      </c>
      <c r="Q35" s="85" t="s">
        <v>161</v>
      </c>
      <c r="R35" s="86" t="s">
        <v>500</v>
      </c>
    </row>
    <row r="36" spans="1:18" ht="30" x14ac:dyDescent="0.25">
      <c r="A36" s="86" t="s">
        <v>107</v>
      </c>
      <c r="B36" s="93" t="s">
        <v>43</v>
      </c>
      <c r="C36" s="89"/>
      <c r="D36" s="90" t="s">
        <v>506</v>
      </c>
      <c r="E36" s="89" t="s">
        <v>493</v>
      </c>
      <c r="F36" s="89" t="s">
        <v>502</v>
      </c>
      <c r="G36" s="91">
        <v>0.3</v>
      </c>
      <c r="H36" s="89"/>
      <c r="I36" s="89"/>
      <c r="J36" s="89"/>
      <c r="K36" s="91">
        <v>0.2</v>
      </c>
      <c r="L36" s="82" t="s">
        <v>498</v>
      </c>
      <c r="M36" s="95" t="s">
        <v>153</v>
      </c>
      <c r="N36" s="91">
        <v>0.28000000000000003</v>
      </c>
      <c r="O36" s="94" t="s">
        <v>153</v>
      </c>
      <c r="P36" s="85" t="s">
        <v>154</v>
      </c>
      <c r="Q36" s="85" t="s">
        <v>15</v>
      </c>
      <c r="R36" s="86" t="s">
        <v>500</v>
      </c>
    </row>
    <row r="37" spans="1:18" ht="60" x14ac:dyDescent="0.25">
      <c r="A37" s="86" t="s">
        <v>108</v>
      </c>
      <c r="B37" s="93" t="s">
        <v>548</v>
      </c>
      <c r="C37" s="89" t="s">
        <v>492</v>
      </c>
      <c r="D37" s="90"/>
      <c r="E37" s="89" t="s">
        <v>518</v>
      </c>
      <c r="F37" s="89" t="s">
        <v>549</v>
      </c>
      <c r="G37" s="91">
        <v>0.4</v>
      </c>
      <c r="H37" s="89" t="s">
        <v>550</v>
      </c>
      <c r="I37" s="89" t="s">
        <v>551</v>
      </c>
      <c r="J37" s="89" t="s">
        <v>552</v>
      </c>
      <c r="K37" s="91">
        <v>0.6</v>
      </c>
      <c r="L37" s="82" t="s">
        <v>511</v>
      </c>
      <c r="M37" s="92" t="s">
        <v>509</v>
      </c>
      <c r="N37" s="91">
        <v>1</v>
      </c>
      <c r="O37" s="84" t="s">
        <v>12</v>
      </c>
      <c r="P37" s="85" t="s">
        <v>14</v>
      </c>
      <c r="Q37" s="85" t="s">
        <v>15</v>
      </c>
      <c r="R37" s="86" t="s">
        <v>500</v>
      </c>
    </row>
    <row r="38" spans="1:18" ht="45" x14ac:dyDescent="0.25">
      <c r="A38" s="86" t="s">
        <v>109</v>
      </c>
      <c r="B38" s="93" t="s">
        <v>553</v>
      </c>
      <c r="C38" s="89" t="s">
        <v>492</v>
      </c>
      <c r="D38" s="90"/>
      <c r="E38" s="89" t="s">
        <v>554</v>
      </c>
      <c r="F38" s="89" t="s">
        <v>555</v>
      </c>
      <c r="G38" s="91">
        <v>0.4</v>
      </c>
      <c r="H38" s="89" t="s">
        <v>535</v>
      </c>
      <c r="I38" s="89" t="s">
        <v>521</v>
      </c>
      <c r="J38" s="89" t="s">
        <v>537</v>
      </c>
      <c r="K38" s="91">
        <f>(100%-(100%*G38))</f>
        <v>0.6</v>
      </c>
      <c r="L38" s="82" t="s">
        <v>511</v>
      </c>
      <c r="M38" s="92" t="s">
        <v>514</v>
      </c>
      <c r="N38" s="91">
        <v>0.8</v>
      </c>
      <c r="O38" s="84" t="s">
        <v>13</v>
      </c>
      <c r="P38" s="85" t="s">
        <v>14</v>
      </c>
      <c r="Q38" s="85" t="s">
        <v>15</v>
      </c>
      <c r="R38" s="86" t="s">
        <v>500</v>
      </c>
    </row>
    <row r="39" spans="1:18" ht="45" x14ac:dyDescent="0.25">
      <c r="A39" s="86" t="s">
        <v>110</v>
      </c>
      <c r="B39" s="93" t="s">
        <v>556</v>
      </c>
      <c r="C39" s="89"/>
      <c r="D39" s="90" t="s">
        <v>492</v>
      </c>
      <c r="E39" s="89" t="s">
        <v>554</v>
      </c>
      <c r="F39" s="89" t="s">
        <v>555</v>
      </c>
      <c r="G39" s="91">
        <v>0.4</v>
      </c>
      <c r="H39" s="89" t="s">
        <v>535</v>
      </c>
      <c r="I39" s="89" t="s">
        <v>521</v>
      </c>
      <c r="J39" s="89" t="s">
        <v>537</v>
      </c>
      <c r="K39" s="91">
        <v>0.8</v>
      </c>
      <c r="L39" s="82" t="s">
        <v>517</v>
      </c>
      <c r="M39" s="95" t="s">
        <v>499</v>
      </c>
      <c r="N39" s="91">
        <f>(60%-(60%*G39))</f>
        <v>0.36</v>
      </c>
      <c r="O39" s="84" t="s">
        <v>19</v>
      </c>
      <c r="P39" s="85" t="s">
        <v>14</v>
      </c>
      <c r="Q39" s="85" t="s">
        <v>15</v>
      </c>
      <c r="R39" s="86" t="s">
        <v>500</v>
      </c>
    </row>
    <row r="40" spans="1:18" ht="150" x14ac:dyDescent="0.25">
      <c r="A40" s="86" t="s">
        <v>111</v>
      </c>
      <c r="B40" s="93" t="s">
        <v>557</v>
      </c>
      <c r="C40" s="89"/>
      <c r="D40" s="90" t="s">
        <v>492</v>
      </c>
      <c r="E40" s="89" t="s">
        <v>558</v>
      </c>
      <c r="F40" s="89" t="s">
        <v>559</v>
      </c>
      <c r="G40" s="91">
        <v>0.3</v>
      </c>
      <c r="H40" s="89" t="s">
        <v>560</v>
      </c>
      <c r="I40" s="89" t="s">
        <v>541</v>
      </c>
      <c r="J40" s="89" t="s">
        <v>561</v>
      </c>
      <c r="K40" s="91">
        <v>1</v>
      </c>
      <c r="L40" s="82" t="s">
        <v>513</v>
      </c>
      <c r="M40" s="92" t="s">
        <v>19</v>
      </c>
      <c r="N40" s="91">
        <v>0.7</v>
      </c>
      <c r="O40" s="84" t="s">
        <v>13</v>
      </c>
      <c r="P40" s="85" t="s">
        <v>14</v>
      </c>
      <c r="Q40" s="85" t="s">
        <v>15</v>
      </c>
      <c r="R40" s="86" t="s">
        <v>500</v>
      </c>
    </row>
    <row r="41" spans="1:18" ht="45" x14ac:dyDescent="0.25">
      <c r="A41" s="86" t="s">
        <v>112</v>
      </c>
      <c r="B41" s="93" t="s">
        <v>562</v>
      </c>
      <c r="C41" s="89" t="s">
        <v>492</v>
      </c>
      <c r="D41" s="90"/>
      <c r="E41" s="89" t="s">
        <v>563</v>
      </c>
      <c r="F41" s="89" t="s">
        <v>564</v>
      </c>
      <c r="G41" s="91">
        <v>0.4</v>
      </c>
      <c r="H41" s="89" t="s">
        <v>510</v>
      </c>
      <c r="I41" s="89" t="s">
        <v>565</v>
      </c>
      <c r="J41" s="89" t="s">
        <v>504</v>
      </c>
      <c r="K41" s="91">
        <v>0.6</v>
      </c>
      <c r="L41" s="82" t="s">
        <v>511</v>
      </c>
      <c r="M41" s="92" t="s">
        <v>499</v>
      </c>
      <c r="N41" s="96">
        <v>0.4</v>
      </c>
      <c r="O41" s="84" t="s">
        <v>19</v>
      </c>
      <c r="P41" s="85" t="s">
        <v>170</v>
      </c>
      <c r="Q41" s="85" t="s">
        <v>15</v>
      </c>
      <c r="R41" s="86" t="s">
        <v>500</v>
      </c>
    </row>
    <row r="42" spans="1:18" ht="120" x14ac:dyDescent="0.25">
      <c r="A42" s="86" t="s">
        <v>113</v>
      </c>
      <c r="B42" s="93" t="s">
        <v>44</v>
      </c>
      <c r="C42" s="89" t="s">
        <v>492</v>
      </c>
      <c r="D42" s="90"/>
      <c r="E42" s="89" t="s">
        <v>518</v>
      </c>
      <c r="F42" s="89" t="s">
        <v>566</v>
      </c>
      <c r="G42" s="91">
        <v>0.4</v>
      </c>
      <c r="H42" s="89" t="s">
        <v>550</v>
      </c>
      <c r="I42" s="89" t="s">
        <v>521</v>
      </c>
      <c r="J42" s="89" t="s">
        <v>537</v>
      </c>
      <c r="K42" s="91">
        <v>0.6</v>
      </c>
      <c r="L42" s="82" t="s">
        <v>511</v>
      </c>
      <c r="M42" s="92" t="s">
        <v>567</v>
      </c>
      <c r="N42" s="91">
        <v>0.8</v>
      </c>
      <c r="O42" s="84" t="s">
        <v>13</v>
      </c>
      <c r="P42" s="85" t="s">
        <v>14</v>
      </c>
      <c r="Q42" s="85" t="s">
        <v>15</v>
      </c>
      <c r="R42" s="86" t="s">
        <v>500</v>
      </c>
    </row>
    <row r="43" spans="1:18" ht="120" x14ac:dyDescent="0.25">
      <c r="A43" s="86" t="s">
        <v>114</v>
      </c>
      <c r="B43" s="93" t="s">
        <v>45</v>
      </c>
      <c r="C43" s="89" t="s">
        <v>492</v>
      </c>
      <c r="D43" s="90"/>
      <c r="E43" s="89" t="s">
        <v>518</v>
      </c>
      <c r="F43" s="89" t="s">
        <v>566</v>
      </c>
      <c r="G43" s="91">
        <v>0.4</v>
      </c>
      <c r="H43" s="89" t="s">
        <v>550</v>
      </c>
      <c r="I43" s="89" t="s">
        <v>521</v>
      </c>
      <c r="J43" s="89" t="s">
        <v>537</v>
      </c>
      <c r="K43" s="91">
        <v>0.36</v>
      </c>
      <c r="L43" s="82" t="s">
        <v>505</v>
      </c>
      <c r="M43" s="92" t="s">
        <v>567</v>
      </c>
      <c r="N43" s="91">
        <v>0.8</v>
      </c>
      <c r="O43" s="84" t="s">
        <v>13</v>
      </c>
      <c r="P43" s="85" t="s">
        <v>14</v>
      </c>
      <c r="Q43" s="85" t="s">
        <v>15</v>
      </c>
      <c r="R43" s="86" t="s">
        <v>500</v>
      </c>
    </row>
    <row r="44" spans="1:18" ht="165" x14ac:dyDescent="0.25">
      <c r="A44" s="86" t="s">
        <v>115</v>
      </c>
      <c r="B44" s="93" t="s">
        <v>46</v>
      </c>
      <c r="C44" s="89" t="s">
        <v>492</v>
      </c>
      <c r="D44" s="90"/>
      <c r="E44" s="89" t="s">
        <v>518</v>
      </c>
      <c r="F44" s="89" t="s">
        <v>566</v>
      </c>
      <c r="G44" s="91">
        <v>0.4</v>
      </c>
      <c r="H44" s="89" t="s">
        <v>550</v>
      </c>
      <c r="I44" s="89" t="s">
        <v>521</v>
      </c>
      <c r="J44" s="89" t="s">
        <v>537</v>
      </c>
      <c r="K44" s="97">
        <v>0.216</v>
      </c>
      <c r="L44" s="82" t="s">
        <v>505</v>
      </c>
      <c r="M44" s="92" t="s">
        <v>567</v>
      </c>
      <c r="N44" s="91">
        <v>0.8</v>
      </c>
      <c r="O44" s="84" t="s">
        <v>13</v>
      </c>
      <c r="P44" s="85" t="s">
        <v>14</v>
      </c>
      <c r="Q44" s="93" t="s">
        <v>701</v>
      </c>
      <c r="R44" s="86" t="s">
        <v>500</v>
      </c>
    </row>
    <row r="45" spans="1:18" ht="105" x14ac:dyDescent="0.25">
      <c r="A45" s="86" t="s">
        <v>116</v>
      </c>
      <c r="B45" s="93" t="s">
        <v>47</v>
      </c>
      <c r="C45" s="89"/>
      <c r="D45" s="90" t="s">
        <v>492</v>
      </c>
      <c r="E45" s="89" t="s">
        <v>569</v>
      </c>
      <c r="F45" s="89" t="s">
        <v>566</v>
      </c>
      <c r="G45" s="91">
        <v>0.25</v>
      </c>
      <c r="H45" s="89" t="s">
        <v>550</v>
      </c>
      <c r="I45" s="89" t="s">
        <v>521</v>
      </c>
      <c r="J45" s="89" t="s">
        <v>537</v>
      </c>
      <c r="K45" s="161">
        <v>0.216</v>
      </c>
      <c r="L45" s="82" t="s">
        <v>505</v>
      </c>
      <c r="M45" s="92" t="s">
        <v>539</v>
      </c>
      <c r="N45" s="91">
        <f>(N44-(N44*G45))</f>
        <v>0.60000000000000009</v>
      </c>
      <c r="O45" s="84" t="s">
        <v>13</v>
      </c>
      <c r="P45" s="85" t="s">
        <v>14</v>
      </c>
      <c r="Q45" s="93" t="s">
        <v>702</v>
      </c>
      <c r="R45" s="86" t="s">
        <v>500</v>
      </c>
    </row>
    <row r="46" spans="1:18" ht="75" x14ac:dyDescent="0.25">
      <c r="A46" s="86" t="s">
        <v>117</v>
      </c>
      <c r="B46" s="93" t="s">
        <v>48</v>
      </c>
      <c r="C46" s="89"/>
      <c r="D46" s="90" t="s">
        <v>492</v>
      </c>
      <c r="E46" s="89" t="s">
        <v>571</v>
      </c>
      <c r="F46" s="89" t="s">
        <v>525</v>
      </c>
      <c r="G46" s="91">
        <v>0.3</v>
      </c>
      <c r="H46" s="89" t="s">
        <v>535</v>
      </c>
      <c r="I46" s="89" t="s">
        <v>521</v>
      </c>
      <c r="J46" s="89" t="s">
        <v>537</v>
      </c>
      <c r="K46" s="91">
        <v>0.8</v>
      </c>
      <c r="L46" s="82" t="s">
        <v>517</v>
      </c>
      <c r="M46" s="98" t="s">
        <v>523</v>
      </c>
      <c r="N46" s="91">
        <v>0.7</v>
      </c>
      <c r="O46" s="84" t="s">
        <v>13</v>
      </c>
      <c r="P46" s="85" t="s">
        <v>14</v>
      </c>
      <c r="Q46" s="85" t="s">
        <v>15</v>
      </c>
      <c r="R46" s="86" t="s">
        <v>500</v>
      </c>
    </row>
    <row r="47" spans="1:18" ht="75" x14ac:dyDescent="0.25">
      <c r="A47" s="86" t="s">
        <v>118</v>
      </c>
      <c r="B47" s="93" t="s">
        <v>49</v>
      </c>
      <c r="C47" s="89"/>
      <c r="D47" s="90" t="s">
        <v>492</v>
      </c>
      <c r="E47" s="89" t="s">
        <v>572</v>
      </c>
      <c r="F47" s="89" t="s">
        <v>525</v>
      </c>
      <c r="G47" s="91">
        <v>0.25</v>
      </c>
      <c r="H47" s="89" t="s">
        <v>535</v>
      </c>
      <c r="I47" s="89" t="s">
        <v>521</v>
      </c>
      <c r="J47" s="89" t="s">
        <v>537</v>
      </c>
      <c r="K47" s="91">
        <v>0.8</v>
      </c>
      <c r="L47" s="82" t="s">
        <v>517</v>
      </c>
      <c r="M47" s="92" t="s">
        <v>539</v>
      </c>
      <c r="N47" s="91">
        <v>0.52499999999999991</v>
      </c>
      <c r="O47" s="84" t="s">
        <v>13</v>
      </c>
      <c r="P47" s="85" t="s">
        <v>14</v>
      </c>
      <c r="Q47" s="85" t="s">
        <v>15</v>
      </c>
      <c r="R47" s="86" t="s">
        <v>500</v>
      </c>
    </row>
    <row r="48" spans="1:18" ht="75" x14ac:dyDescent="0.25">
      <c r="A48" s="86" t="s">
        <v>119</v>
      </c>
      <c r="B48" s="93" t="s">
        <v>49</v>
      </c>
      <c r="C48" s="89" t="s">
        <v>492</v>
      </c>
      <c r="D48" s="90"/>
      <c r="E48" s="89" t="s">
        <v>571</v>
      </c>
      <c r="F48" s="89" t="s">
        <v>525</v>
      </c>
      <c r="G48" s="91">
        <v>0.3</v>
      </c>
      <c r="H48" s="89" t="s">
        <v>535</v>
      </c>
      <c r="I48" s="89" t="s">
        <v>521</v>
      </c>
      <c r="J48" s="89" t="s">
        <v>537</v>
      </c>
      <c r="K48" s="91">
        <v>0.56000000000000005</v>
      </c>
      <c r="L48" s="82" t="s">
        <v>511</v>
      </c>
      <c r="M48" s="92" t="s">
        <v>539</v>
      </c>
      <c r="N48" s="91">
        <v>0.53</v>
      </c>
      <c r="O48" s="84" t="s">
        <v>19</v>
      </c>
      <c r="P48" s="85" t="s">
        <v>14</v>
      </c>
      <c r="Q48" s="85" t="s">
        <v>15</v>
      </c>
      <c r="R48" s="86" t="s">
        <v>500</v>
      </c>
    </row>
    <row r="49" spans="1:18" ht="60" x14ac:dyDescent="0.25">
      <c r="A49" s="86" t="s">
        <v>120</v>
      </c>
      <c r="B49" s="93" t="s">
        <v>50</v>
      </c>
      <c r="C49" s="89" t="s">
        <v>492</v>
      </c>
      <c r="D49" s="90"/>
      <c r="E49" s="89" t="s">
        <v>572</v>
      </c>
      <c r="F49" s="89" t="s">
        <v>525</v>
      </c>
      <c r="G49" s="91">
        <v>0.25</v>
      </c>
      <c r="H49" s="89" t="s">
        <v>535</v>
      </c>
      <c r="I49" s="89" t="s">
        <v>521</v>
      </c>
      <c r="J49" s="89" t="s">
        <v>537</v>
      </c>
      <c r="K49" s="91">
        <v>0.39200000000000002</v>
      </c>
      <c r="L49" s="82" t="s">
        <v>505</v>
      </c>
      <c r="M49" s="92" t="s">
        <v>539</v>
      </c>
      <c r="N49" s="91">
        <v>0.53</v>
      </c>
      <c r="O49" s="84" t="s">
        <v>19</v>
      </c>
      <c r="P49" s="85" t="s">
        <v>14</v>
      </c>
      <c r="Q49" s="85" t="s">
        <v>15</v>
      </c>
      <c r="R49" s="86" t="s">
        <v>500</v>
      </c>
    </row>
    <row r="50" spans="1:18" ht="30" x14ac:dyDescent="0.25">
      <c r="A50" s="86" t="s">
        <v>121</v>
      </c>
      <c r="B50" s="93" t="s">
        <v>51</v>
      </c>
      <c r="C50" s="89"/>
      <c r="D50" s="90" t="s">
        <v>506</v>
      </c>
      <c r="E50" s="89" t="s">
        <v>573</v>
      </c>
      <c r="F50" s="89" t="s">
        <v>574</v>
      </c>
      <c r="G50" s="91">
        <v>0.4</v>
      </c>
      <c r="H50" s="89"/>
      <c r="I50" s="89"/>
      <c r="J50" s="89"/>
      <c r="K50" s="91">
        <v>0.6</v>
      </c>
      <c r="L50" s="82" t="s">
        <v>511</v>
      </c>
      <c r="M50" s="95" t="s">
        <v>575</v>
      </c>
      <c r="N50" s="91">
        <f>(60%-(60%*G50))</f>
        <v>0.36</v>
      </c>
      <c r="O50" s="84" t="s">
        <v>19</v>
      </c>
      <c r="P50" s="85" t="s">
        <v>14</v>
      </c>
      <c r="Q50" s="85" t="s">
        <v>15</v>
      </c>
      <c r="R50" s="86" t="s">
        <v>500</v>
      </c>
    </row>
    <row r="51" spans="1:18" ht="60" x14ac:dyDescent="0.25">
      <c r="A51" s="86" t="s">
        <v>122</v>
      </c>
      <c r="B51" s="93" t="s">
        <v>576</v>
      </c>
      <c r="C51" s="89" t="s">
        <v>492</v>
      </c>
      <c r="D51" s="90"/>
      <c r="E51" s="89" t="s">
        <v>524</v>
      </c>
      <c r="F51" s="91">
        <v>0.15</v>
      </c>
      <c r="G51" s="91">
        <v>0.4</v>
      </c>
      <c r="H51" s="89" t="s">
        <v>535</v>
      </c>
      <c r="I51" s="89" t="s">
        <v>577</v>
      </c>
      <c r="J51" s="89" t="s">
        <v>537</v>
      </c>
      <c r="K51" s="91">
        <f>(100%-(100%*G51))</f>
        <v>0.6</v>
      </c>
      <c r="L51" s="82" t="s">
        <v>511</v>
      </c>
      <c r="M51" s="92" t="s">
        <v>578</v>
      </c>
      <c r="N51" s="91">
        <v>1</v>
      </c>
      <c r="O51" s="84" t="s">
        <v>12</v>
      </c>
      <c r="P51" s="85" t="s">
        <v>154</v>
      </c>
      <c r="Q51" s="85" t="s">
        <v>162</v>
      </c>
      <c r="R51" s="86" t="s">
        <v>500</v>
      </c>
    </row>
    <row r="52" spans="1:18" ht="30" x14ac:dyDescent="0.25">
      <c r="A52" s="86" t="s">
        <v>123</v>
      </c>
      <c r="B52" s="93" t="s">
        <v>52</v>
      </c>
      <c r="C52" s="89" t="s">
        <v>492</v>
      </c>
      <c r="D52" s="90"/>
      <c r="E52" s="89" t="s">
        <v>524</v>
      </c>
      <c r="F52" s="91">
        <v>0.15</v>
      </c>
      <c r="G52" s="91">
        <v>0.4</v>
      </c>
      <c r="H52" s="89" t="s">
        <v>535</v>
      </c>
      <c r="I52" s="89" t="s">
        <v>577</v>
      </c>
      <c r="J52" s="89" t="s">
        <v>537</v>
      </c>
      <c r="K52" s="91">
        <f>(K51-(K51*G52))</f>
        <v>0.36</v>
      </c>
      <c r="L52" s="82" t="s">
        <v>505</v>
      </c>
      <c r="M52" s="92" t="s">
        <v>578</v>
      </c>
      <c r="N52" s="91">
        <v>1</v>
      </c>
      <c r="O52" s="84" t="s">
        <v>12</v>
      </c>
      <c r="P52" s="85" t="s">
        <v>154</v>
      </c>
      <c r="Q52" s="85" t="s">
        <v>163</v>
      </c>
      <c r="R52" s="86" t="s">
        <v>500</v>
      </c>
    </row>
    <row r="53" spans="1:18" ht="150" x14ac:dyDescent="0.25">
      <c r="A53" s="86" t="s">
        <v>124</v>
      </c>
      <c r="B53" s="93" t="s">
        <v>733</v>
      </c>
      <c r="C53" s="89"/>
      <c r="D53" s="90" t="s">
        <v>506</v>
      </c>
      <c r="E53" s="89" t="s">
        <v>579</v>
      </c>
      <c r="F53" s="89" t="s">
        <v>580</v>
      </c>
      <c r="G53" s="91">
        <v>0.4</v>
      </c>
      <c r="H53" s="89" t="s">
        <v>530</v>
      </c>
      <c r="I53" s="89" t="s">
        <v>581</v>
      </c>
      <c r="J53" s="89" t="s">
        <v>532</v>
      </c>
      <c r="K53" s="91">
        <v>1</v>
      </c>
      <c r="L53" s="82" t="s">
        <v>511</v>
      </c>
      <c r="M53" s="92" t="s">
        <v>19</v>
      </c>
      <c r="N53" s="91">
        <v>0.6</v>
      </c>
      <c r="O53" s="84" t="s">
        <v>13</v>
      </c>
      <c r="P53" s="85" t="s">
        <v>14</v>
      </c>
      <c r="Q53" s="85" t="s">
        <v>734</v>
      </c>
      <c r="R53" s="86" t="s">
        <v>500</v>
      </c>
    </row>
    <row r="54" spans="1:18" ht="150" x14ac:dyDescent="0.25">
      <c r="A54" s="86" t="s">
        <v>125</v>
      </c>
      <c r="B54" s="93" t="s">
        <v>735</v>
      </c>
      <c r="C54" s="89" t="s">
        <v>506</v>
      </c>
      <c r="D54" s="90"/>
      <c r="E54" s="89" t="s">
        <v>582</v>
      </c>
      <c r="F54" s="89" t="s">
        <v>580</v>
      </c>
      <c r="G54" s="91">
        <v>0.4</v>
      </c>
      <c r="H54" s="89" t="s">
        <v>530</v>
      </c>
      <c r="I54" s="89" t="s">
        <v>581</v>
      </c>
      <c r="J54" s="89" t="s">
        <v>532</v>
      </c>
      <c r="K54" s="91">
        <v>0.24</v>
      </c>
      <c r="L54" s="82" t="s">
        <v>505</v>
      </c>
      <c r="M54" s="92" t="s">
        <v>19</v>
      </c>
      <c r="N54" s="91">
        <v>0.6</v>
      </c>
      <c r="O54" s="84" t="s">
        <v>19</v>
      </c>
      <c r="P54" s="85" t="s">
        <v>14</v>
      </c>
      <c r="Q54" s="85" t="s">
        <v>736</v>
      </c>
      <c r="R54" s="86" t="s">
        <v>500</v>
      </c>
    </row>
    <row r="55" spans="1:18" ht="60" x14ac:dyDescent="0.25">
      <c r="A55" s="86" t="s">
        <v>287</v>
      </c>
      <c r="B55" s="93" t="s">
        <v>737</v>
      </c>
      <c r="C55" s="89" t="s">
        <v>506</v>
      </c>
      <c r="D55" s="90"/>
      <c r="E55" s="89" t="s">
        <v>579</v>
      </c>
      <c r="F55" s="89" t="s">
        <v>580</v>
      </c>
      <c r="G55" s="91">
        <v>0.4</v>
      </c>
      <c r="H55" s="89" t="s">
        <v>530</v>
      </c>
      <c r="I55" s="89" t="s">
        <v>581</v>
      </c>
      <c r="J55" s="89" t="s">
        <v>532</v>
      </c>
      <c r="K55" s="91">
        <v>0.6</v>
      </c>
      <c r="L55" s="82" t="s">
        <v>511</v>
      </c>
      <c r="M55" s="92" t="s">
        <v>19</v>
      </c>
      <c r="N55" s="91">
        <v>0.6</v>
      </c>
      <c r="O55" s="84" t="s">
        <v>19</v>
      </c>
      <c r="P55" s="85" t="s">
        <v>14</v>
      </c>
      <c r="Q55" s="85" t="s">
        <v>738</v>
      </c>
      <c r="R55" s="86" t="s">
        <v>500</v>
      </c>
    </row>
    <row r="56" spans="1:18" ht="60" x14ac:dyDescent="0.25">
      <c r="A56" s="86" t="s">
        <v>126</v>
      </c>
      <c r="B56" s="93" t="s">
        <v>53</v>
      </c>
      <c r="C56" s="89" t="s">
        <v>506</v>
      </c>
      <c r="D56" s="90"/>
      <c r="E56" s="89" t="s">
        <v>579</v>
      </c>
      <c r="F56" s="89" t="s">
        <v>580</v>
      </c>
      <c r="G56" s="91">
        <v>0.4</v>
      </c>
      <c r="H56" s="89" t="s">
        <v>530</v>
      </c>
      <c r="I56" s="89" t="s">
        <v>531</v>
      </c>
      <c r="J56" s="89" t="s">
        <v>532</v>
      </c>
      <c r="K56" s="91">
        <v>0.24</v>
      </c>
      <c r="L56" s="82" t="s">
        <v>505</v>
      </c>
      <c r="M56" s="92" t="s">
        <v>19</v>
      </c>
      <c r="N56" s="91">
        <v>0.6</v>
      </c>
      <c r="O56" s="84" t="s">
        <v>19</v>
      </c>
      <c r="P56" s="85" t="s">
        <v>14</v>
      </c>
      <c r="Q56" s="85" t="s">
        <v>739</v>
      </c>
      <c r="R56" s="86" t="s">
        <v>500</v>
      </c>
    </row>
    <row r="57" spans="1:18" ht="60" x14ac:dyDescent="0.25">
      <c r="A57" s="86" t="s">
        <v>127</v>
      </c>
      <c r="B57" s="93" t="s">
        <v>54</v>
      </c>
      <c r="C57" s="89" t="s">
        <v>506</v>
      </c>
      <c r="D57" s="90"/>
      <c r="E57" s="89" t="s">
        <v>579</v>
      </c>
      <c r="F57" s="89" t="s">
        <v>580</v>
      </c>
      <c r="G57" s="91">
        <v>0.4</v>
      </c>
      <c r="H57" s="89" t="s">
        <v>530</v>
      </c>
      <c r="I57" s="89" t="s">
        <v>531</v>
      </c>
      <c r="J57" s="89" t="s">
        <v>532</v>
      </c>
      <c r="K57" s="91">
        <v>0.14399999999999999</v>
      </c>
      <c r="L57" s="82" t="s">
        <v>498</v>
      </c>
      <c r="M57" s="92" t="s">
        <v>19</v>
      </c>
      <c r="N57" s="91">
        <v>0.6</v>
      </c>
      <c r="O57" s="84" t="s">
        <v>19</v>
      </c>
      <c r="P57" s="85" t="s">
        <v>14</v>
      </c>
      <c r="Q57" s="85" t="s">
        <v>740</v>
      </c>
      <c r="R57" s="86" t="s">
        <v>500</v>
      </c>
    </row>
    <row r="58" spans="1:18" ht="75" x14ac:dyDescent="0.25">
      <c r="A58" s="86" t="s">
        <v>286</v>
      </c>
      <c r="B58" s="93" t="s">
        <v>55</v>
      </c>
      <c r="C58" s="89" t="s">
        <v>506</v>
      </c>
      <c r="D58" s="90"/>
      <c r="E58" s="89" t="s">
        <v>579</v>
      </c>
      <c r="F58" s="89" t="s">
        <v>580</v>
      </c>
      <c r="G58" s="91">
        <v>0.4</v>
      </c>
      <c r="H58" s="89" t="s">
        <v>530</v>
      </c>
      <c r="I58" s="89" t="s">
        <v>531</v>
      </c>
      <c r="J58" s="89" t="s">
        <v>532</v>
      </c>
      <c r="K58" s="91">
        <v>0.43999999999999995</v>
      </c>
      <c r="L58" s="82" t="s">
        <v>511</v>
      </c>
      <c r="M58" s="92" t="s">
        <v>19</v>
      </c>
      <c r="N58" s="91">
        <v>0.6</v>
      </c>
      <c r="O58" s="84" t="s">
        <v>19</v>
      </c>
      <c r="P58" s="85" t="s">
        <v>14</v>
      </c>
      <c r="Q58" s="85" t="s">
        <v>741</v>
      </c>
      <c r="R58" s="86" t="s">
        <v>500</v>
      </c>
    </row>
    <row r="59" spans="1:18" ht="30" x14ac:dyDescent="0.25">
      <c r="A59" s="86" t="s">
        <v>128</v>
      </c>
      <c r="B59" s="93" t="s">
        <v>56</v>
      </c>
      <c r="C59" s="89"/>
      <c r="D59" s="90" t="s">
        <v>492</v>
      </c>
      <c r="E59" s="89" t="s">
        <v>583</v>
      </c>
      <c r="F59" s="89" t="s">
        <v>494</v>
      </c>
      <c r="G59" s="91">
        <v>0.4</v>
      </c>
      <c r="H59" s="89" t="s">
        <v>584</v>
      </c>
      <c r="I59" s="89" t="s">
        <v>585</v>
      </c>
      <c r="J59" s="89" t="s">
        <v>586</v>
      </c>
      <c r="K59" s="91">
        <v>1</v>
      </c>
      <c r="L59" s="82" t="s">
        <v>513</v>
      </c>
      <c r="M59" s="89" t="s">
        <v>19</v>
      </c>
      <c r="N59" s="91">
        <f>(80%-(80%*G59))</f>
        <v>0.48</v>
      </c>
      <c r="O59" s="84" t="s">
        <v>13</v>
      </c>
      <c r="P59" s="85" t="s">
        <v>14</v>
      </c>
      <c r="Q59" s="85" t="s">
        <v>164</v>
      </c>
      <c r="R59" s="86" t="s">
        <v>500</v>
      </c>
    </row>
    <row r="60" spans="1:18" ht="30" x14ac:dyDescent="0.25">
      <c r="A60" s="86" t="s">
        <v>129</v>
      </c>
      <c r="B60" s="93" t="s">
        <v>57</v>
      </c>
      <c r="C60" s="89"/>
      <c r="D60" s="90" t="s">
        <v>492</v>
      </c>
      <c r="E60" s="89" t="s">
        <v>583</v>
      </c>
      <c r="F60" s="89" t="s">
        <v>494</v>
      </c>
      <c r="G60" s="91">
        <v>0.4</v>
      </c>
      <c r="H60" s="89" t="s">
        <v>495</v>
      </c>
      <c r="I60" s="89" t="s">
        <v>587</v>
      </c>
      <c r="J60" s="89" t="s">
        <v>588</v>
      </c>
      <c r="K60" s="91">
        <v>1</v>
      </c>
      <c r="L60" s="82" t="s">
        <v>513</v>
      </c>
      <c r="M60" s="89" t="s">
        <v>19</v>
      </c>
      <c r="N60" s="91">
        <f>(N59-(N59*G60))</f>
        <v>0.28799999999999998</v>
      </c>
      <c r="O60" s="84" t="s">
        <v>13</v>
      </c>
      <c r="P60" s="85" t="s">
        <v>14</v>
      </c>
      <c r="Q60" s="85" t="s">
        <v>165</v>
      </c>
      <c r="R60" s="86" t="s">
        <v>500</v>
      </c>
    </row>
    <row r="61" spans="1:18" ht="38.25" x14ac:dyDescent="0.25">
      <c r="A61" s="86" t="s">
        <v>130</v>
      </c>
      <c r="B61" s="93" t="s">
        <v>58</v>
      </c>
      <c r="C61" s="89"/>
      <c r="D61" s="90" t="s">
        <v>492</v>
      </c>
      <c r="E61" s="89" t="s">
        <v>583</v>
      </c>
      <c r="F61" s="89" t="s">
        <v>494</v>
      </c>
      <c r="G61" s="91">
        <v>0.4</v>
      </c>
      <c r="H61" s="89" t="s">
        <v>584</v>
      </c>
      <c r="I61" s="89" t="s">
        <v>585</v>
      </c>
      <c r="J61" s="89" t="s">
        <v>589</v>
      </c>
      <c r="K61" s="91">
        <v>1</v>
      </c>
      <c r="L61" s="82" t="s">
        <v>513</v>
      </c>
      <c r="M61" s="95" t="s">
        <v>516</v>
      </c>
      <c r="N61" s="91">
        <f>(N60-(N60*G61))</f>
        <v>0.17279999999999998</v>
      </c>
      <c r="O61" s="84" t="s">
        <v>13</v>
      </c>
      <c r="P61" s="85" t="s">
        <v>14</v>
      </c>
      <c r="Q61" s="85" t="s">
        <v>166</v>
      </c>
      <c r="R61" s="86" t="s">
        <v>500</v>
      </c>
    </row>
    <row r="62" spans="1:18" ht="45" x14ac:dyDescent="0.25">
      <c r="A62" s="86" t="s">
        <v>131</v>
      </c>
      <c r="B62" s="93" t="s">
        <v>75</v>
      </c>
      <c r="C62" s="89"/>
      <c r="D62" s="90" t="s">
        <v>506</v>
      </c>
      <c r="E62" s="89" t="s">
        <v>590</v>
      </c>
      <c r="F62" s="89" t="s">
        <v>591</v>
      </c>
      <c r="G62" s="91">
        <v>0.4</v>
      </c>
      <c r="H62" s="89" t="s">
        <v>495</v>
      </c>
      <c r="I62" s="89" t="s">
        <v>515</v>
      </c>
      <c r="J62" s="89" t="s">
        <v>497</v>
      </c>
      <c r="K62" s="91">
        <v>0.6</v>
      </c>
      <c r="L62" s="82" t="s">
        <v>511</v>
      </c>
      <c r="M62" s="92" t="s">
        <v>19</v>
      </c>
      <c r="N62" s="91">
        <f>(80%-(80%*G62))</f>
        <v>0.48</v>
      </c>
      <c r="O62" s="84" t="s">
        <v>19</v>
      </c>
      <c r="P62" s="85" t="s">
        <v>14</v>
      </c>
      <c r="Q62" s="85" t="s">
        <v>169</v>
      </c>
      <c r="R62" s="86" t="s">
        <v>500</v>
      </c>
    </row>
    <row r="63" spans="1:18" ht="45" x14ac:dyDescent="0.25">
      <c r="A63" s="86" t="s">
        <v>730</v>
      </c>
      <c r="B63" s="93" t="s">
        <v>728</v>
      </c>
      <c r="C63" s="89"/>
      <c r="D63" s="90" t="s">
        <v>506</v>
      </c>
      <c r="E63" s="89" t="s">
        <v>583</v>
      </c>
      <c r="F63" s="89" t="s">
        <v>494</v>
      </c>
      <c r="G63" s="91">
        <v>0.4</v>
      </c>
      <c r="H63" s="89" t="s">
        <v>495</v>
      </c>
      <c r="I63" s="89" t="s">
        <v>515</v>
      </c>
      <c r="J63" s="89" t="s">
        <v>497</v>
      </c>
      <c r="K63" s="91">
        <v>0.6</v>
      </c>
      <c r="L63" s="82" t="s">
        <v>511</v>
      </c>
      <c r="M63" s="92" t="s">
        <v>19</v>
      </c>
      <c r="N63" s="91">
        <f>(N62-(N62*G63))</f>
        <v>0.28799999999999998</v>
      </c>
      <c r="O63" s="84" t="s">
        <v>19</v>
      </c>
      <c r="P63" s="85" t="s">
        <v>14</v>
      </c>
      <c r="Q63" s="85" t="s">
        <v>729</v>
      </c>
      <c r="R63" s="86" t="s">
        <v>500</v>
      </c>
    </row>
    <row r="64" spans="1:18" ht="38.25" x14ac:dyDescent="0.25">
      <c r="A64" s="86" t="s">
        <v>132</v>
      </c>
      <c r="B64" s="93" t="s">
        <v>731</v>
      </c>
      <c r="C64" s="89">
        <v>11.7</v>
      </c>
      <c r="D64" s="90" t="s">
        <v>592</v>
      </c>
      <c r="E64" s="89" t="s">
        <v>593</v>
      </c>
      <c r="F64" s="89" t="s">
        <v>574</v>
      </c>
      <c r="G64" s="91">
        <v>0.3</v>
      </c>
      <c r="H64" s="89" t="s">
        <v>496</v>
      </c>
      <c r="I64" s="89" t="s">
        <v>594</v>
      </c>
      <c r="J64" s="89" t="s">
        <v>595</v>
      </c>
      <c r="K64" s="91">
        <v>0.6</v>
      </c>
      <c r="L64" s="82" t="s">
        <v>511</v>
      </c>
      <c r="M64" s="95" t="s">
        <v>592</v>
      </c>
      <c r="N64" s="91">
        <v>0.56000000000000005</v>
      </c>
      <c r="O64" s="84" t="s">
        <v>19</v>
      </c>
      <c r="P64" s="85" t="s">
        <v>14</v>
      </c>
      <c r="Q64" s="85" t="s">
        <v>15</v>
      </c>
      <c r="R64" s="86" t="s">
        <v>500</v>
      </c>
    </row>
    <row r="65" spans="1:18" ht="45" x14ac:dyDescent="0.25">
      <c r="A65" s="86" t="s">
        <v>133</v>
      </c>
      <c r="B65" s="93" t="s">
        <v>61</v>
      </c>
      <c r="C65" s="89"/>
      <c r="D65" s="90" t="s">
        <v>506</v>
      </c>
      <c r="E65" s="89" t="s">
        <v>596</v>
      </c>
      <c r="F65" s="89" t="s">
        <v>597</v>
      </c>
      <c r="G65" s="91">
        <v>0.25</v>
      </c>
      <c r="H65" s="89" t="s">
        <v>535</v>
      </c>
      <c r="I65" s="89" t="s">
        <v>521</v>
      </c>
      <c r="J65" s="89" t="s">
        <v>537</v>
      </c>
      <c r="K65" s="91">
        <v>0.4</v>
      </c>
      <c r="L65" s="82" t="s">
        <v>505</v>
      </c>
      <c r="M65" s="92" t="s">
        <v>598</v>
      </c>
      <c r="N65" s="91">
        <f>(80%-(80%*G65))</f>
        <v>0.60000000000000009</v>
      </c>
      <c r="O65" s="84" t="s">
        <v>19</v>
      </c>
      <c r="P65" s="85" t="s">
        <v>14</v>
      </c>
      <c r="Q65" s="85" t="s">
        <v>15</v>
      </c>
      <c r="R65" s="86" t="s">
        <v>500</v>
      </c>
    </row>
    <row r="66" spans="1:18" ht="45" x14ac:dyDescent="0.25">
      <c r="A66" s="86" t="s">
        <v>134</v>
      </c>
      <c r="B66" s="93" t="s">
        <v>62</v>
      </c>
      <c r="C66" s="89"/>
      <c r="D66" s="90" t="s">
        <v>506</v>
      </c>
      <c r="E66" s="89" t="s">
        <v>596</v>
      </c>
      <c r="F66" s="89" t="s">
        <v>597</v>
      </c>
      <c r="G66" s="91">
        <v>0.25</v>
      </c>
      <c r="H66" s="89" t="s">
        <v>535</v>
      </c>
      <c r="I66" s="89" t="s">
        <v>521</v>
      </c>
      <c r="J66" s="89" t="s">
        <v>537</v>
      </c>
      <c r="K66" s="91">
        <v>0.4</v>
      </c>
      <c r="L66" s="82" t="s">
        <v>505</v>
      </c>
      <c r="M66" s="92" t="s">
        <v>598</v>
      </c>
      <c r="N66" s="91">
        <f>(N65-(N65*G66))</f>
        <v>0.45000000000000007</v>
      </c>
      <c r="O66" s="84" t="s">
        <v>19</v>
      </c>
      <c r="P66" s="85" t="s">
        <v>14</v>
      </c>
      <c r="Q66" s="85" t="s">
        <v>15</v>
      </c>
      <c r="R66" s="86" t="s">
        <v>500</v>
      </c>
    </row>
    <row r="67" spans="1:18" ht="75" x14ac:dyDescent="0.25">
      <c r="A67" s="86" t="s">
        <v>135</v>
      </c>
      <c r="B67" s="93" t="s">
        <v>63</v>
      </c>
      <c r="C67" s="89" t="s">
        <v>492</v>
      </c>
      <c r="D67" s="90"/>
      <c r="E67" s="89" t="s">
        <v>524</v>
      </c>
      <c r="F67" s="89" t="s">
        <v>525</v>
      </c>
      <c r="G67" s="91">
        <v>0.4</v>
      </c>
      <c r="H67" s="89" t="s">
        <v>535</v>
      </c>
      <c r="I67" s="89" t="s">
        <v>541</v>
      </c>
      <c r="J67" s="89" t="s">
        <v>599</v>
      </c>
      <c r="K67" s="91">
        <f>(80%-(80%*G67))</f>
        <v>0.48</v>
      </c>
      <c r="L67" s="82" t="s">
        <v>511</v>
      </c>
      <c r="M67" s="92" t="s">
        <v>539</v>
      </c>
      <c r="N67" s="91">
        <v>0.8</v>
      </c>
      <c r="O67" s="84" t="s">
        <v>13</v>
      </c>
      <c r="P67" s="85" t="s">
        <v>14</v>
      </c>
      <c r="Q67" s="85" t="s">
        <v>15</v>
      </c>
      <c r="R67" s="86" t="s">
        <v>500</v>
      </c>
    </row>
    <row r="68" spans="1:18" ht="60" x14ac:dyDescent="0.25">
      <c r="A68" s="86" t="s">
        <v>136</v>
      </c>
      <c r="B68" s="93" t="s">
        <v>64</v>
      </c>
      <c r="C68" s="89" t="s">
        <v>492</v>
      </c>
      <c r="D68" s="90"/>
      <c r="E68" s="89" t="s">
        <v>571</v>
      </c>
      <c r="F68" s="89" t="s">
        <v>525</v>
      </c>
      <c r="G68" s="91">
        <v>0.3</v>
      </c>
      <c r="H68" s="89" t="s">
        <v>535</v>
      </c>
      <c r="I68" s="91" t="s">
        <v>541</v>
      </c>
      <c r="J68" s="89" t="s">
        <v>599</v>
      </c>
      <c r="K68" s="91">
        <f>(K67-(K67*G68))</f>
        <v>0.33599999999999997</v>
      </c>
      <c r="L68" s="82" t="s">
        <v>505</v>
      </c>
      <c r="M68" s="92" t="s">
        <v>539</v>
      </c>
      <c r="N68" s="91">
        <v>0.8</v>
      </c>
      <c r="O68" s="84" t="s">
        <v>13</v>
      </c>
      <c r="P68" s="85" t="s">
        <v>14</v>
      </c>
      <c r="Q68" s="85" t="s">
        <v>15</v>
      </c>
      <c r="R68" s="86" t="s">
        <v>500</v>
      </c>
    </row>
    <row r="69" spans="1:18" ht="105" x14ac:dyDescent="0.25">
      <c r="A69" s="86" t="s">
        <v>137</v>
      </c>
      <c r="B69" s="93" t="s">
        <v>65</v>
      </c>
      <c r="C69" s="89"/>
      <c r="D69" s="90" t="s">
        <v>492</v>
      </c>
      <c r="E69" s="91" t="s">
        <v>572</v>
      </c>
      <c r="F69" s="89" t="s">
        <v>525</v>
      </c>
      <c r="G69" s="91">
        <v>0.25</v>
      </c>
      <c r="H69" s="89" t="s">
        <v>535</v>
      </c>
      <c r="I69" s="91" t="s">
        <v>541</v>
      </c>
      <c r="J69" s="89" t="s">
        <v>599</v>
      </c>
      <c r="K69" s="91">
        <v>0.34</v>
      </c>
      <c r="L69" s="82" t="s">
        <v>505</v>
      </c>
      <c r="M69" s="92" t="s">
        <v>539</v>
      </c>
      <c r="N69" s="91">
        <f>(80%-(80%*G69))</f>
        <v>0.60000000000000009</v>
      </c>
      <c r="O69" s="84" t="s">
        <v>19</v>
      </c>
      <c r="P69" s="85" t="s">
        <v>14</v>
      </c>
      <c r="Q69" s="85" t="s">
        <v>15</v>
      </c>
      <c r="R69" s="86" t="s">
        <v>500</v>
      </c>
    </row>
    <row r="70" spans="1:18" ht="60" x14ac:dyDescent="0.25">
      <c r="A70" s="86" t="s">
        <v>138</v>
      </c>
      <c r="B70" s="93" t="s">
        <v>66</v>
      </c>
      <c r="C70" s="89"/>
      <c r="D70" s="90" t="s">
        <v>492</v>
      </c>
      <c r="E70" s="91" t="s">
        <v>572</v>
      </c>
      <c r="F70" s="89" t="s">
        <v>525</v>
      </c>
      <c r="G70" s="91">
        <v>0.25</v>
      </c>
      <c r="H70" s="89" t="s">
        <v>535</v>
      </c>
      <c r="I70" s="91" t="s">
        <v>541</v>
      </c>
      <c r="J70" s="89" t="s">
        <v>599</v>
      </c>
      <c r="K70" s="91">
        <v>0.34</v>
      </c>
      <c r="L70" s="82" t="s">
        <v>505</v>
      </c>
      <c r="M70" s="92" t="s">
        <v>539</v>
      </c>
      <c r="N70" s="91">
        <f>(N69-(N69*G70))</f>
        <v>0.45000000000000007</v>
      </c>
      <c r="O70" s="84" t="s">
        <v>19</v>
      </c>
      <c r="P70" s="85" t="s">
        <v>14</v>
      </c>
      <c r="Q70" s="85" t="s">
        <v>15</v>
      </c>
      <c r="R70" s="86" t="s">
        <v>500</v>
      </c>
    </row>
    <row r="71" spans="1:18" ht="60" x14ac:dyDescent="0.25">
      <c r="A71" s="86" t="s">
        <v>139</v>
      </c>
      <c r="B71" s="93" t="s">
        <v>67</v>
      </c>
      <c r="C71" s="89"/>
      <c r="D71" s="90" t="s">
        <v>492</v>
      </c>
      <c r="E71" s="91" t="s">
        <v>572</v>
      </c>
      <c r="F71" s="89" t="s">
        <v>525</v>
      </c>
      <c r="G71" s="91">
        <v>0.25</v>
      </c>
      <c r="H71" s="89" t="s">
        <v>535</v>
      </c>
      <c r="I71" s="91" t="s">
        <v>541</v>
      </c>
      <c r="J71" s="89" t="s">
        <v>599</v>
      </c>
      <c r="K71" s="91">
        <v>0.33750000000000002</v>
      </c>
      <c r="L71" s="82" t="s">
        <v>505</v>
      </c>
      <c r="M71" s="92" t="s">
        <v>499</v>
      </c>
      <c r="N71" s="91">
        <f>(N70-(N70*G71))</f>
        <v>0.33750000000000002</v>
      </c>
      <c r="O71" s="84" t="s">
        <v>19</v>
      </c>
      <c r="P71" s="85" t="s">
        <v>14</v>
      </c>
      <c r="Q71" s="85" t="s">
        <v>15</v>
      </c>
      <c r="R71" s="86" t="s">
        <v>500</v>
      </c>
    </row>
    <row r="72" spans="1:18" ht="90" x14ac:dyDescent="0.25">
      <c r="A72" s="86" t="s">
        <v>140</v>
      </c>
      <c r="B72" s="93" t="s">
        <v>68</v>
      </c>
      <c r="C72" s="89"/>
      <c r="D72" s="90" t="s">
        <v>492</v>
      </c>
      <c r="E72" s="89" t="s">
        <v>554</v>
      </c>
      <c r="F72" s="89" t="s">
        <v>600</v>
      </c>
      <c r="G72" s="91">
        <v>0.4</v>
      </c>
      <c r="H72" s="89" t="s">
        <v>535</v>
      </c>
      <c r="I72" s="89" t="s">
        <v>551</v>
      </c>
      <c r="J72" s="89" t="s">
        <v>537</v>
      </c>
      <c r="K72" s="91">
        <v>0.8</v>
      </c>
      <c r="L72" s="82" t="s">
        <v>517</v>
      </c>
      <c r="M72" s="92" t="s">
        <v>19</v>
      </c>
      <c r="N72" s="91">
        <f>(80%-(80%*G72))</f>
        <v>0.48</v>
      </c>
      <c r="O72" s="84" t="s">
        <v>13</v>
      </c>
      <c r="P72" s="85" t="s">
        <v>14</v>
      </c>
      <c r="Q72" s="85" t="s">
        <v>761</v>
      </c>
      <c r="R72" s="86" t="s">
        <v>500</v>
      </c>
    </row>
    <row r="73" spans="1:18" ht="90" x14ac:dyDescent="0.25">
      <c r="A73" s="86" t="s">
        <v>141</v>
      </c>
      <c r="B73" s="93" t="s">
        <v>69</v>
      </c>
      <c r="C73" s="89"/>
      <c r="D73" s="90" t="s">
        <v>492</v>
      </c>
      <c r="E73" s="89" t="s">
        <v>554</v>
      </c>
      <c r="F73" s="89" t="s">
        <v>600</v>
      </c>
      <c r="G73" s="91">
        <v>0.4</v>
      </c>
      <c r="H73" s="89" t="s">
        <v>535</v>
      </c>
      <c r="I73" s="89" t="s">
        <v>551</v>
      </c>
      <c r="J73" s="89" t="s">
        <v>537</v>
      </c>
      <c r="K73" s="91">
        <v>0.8</v>
      </c>
      <c r="L73" s="82" t="s">
        <v>517</v>
      </c>
      <c r="M73" s="92" t="s">
        <v>19</v>
      </c>
      <c r="N73" s="91">
        <f>(80%-(80%*G73))</f>
        <v>0.48</v>
      </c>
      <c r="O73" s="84" t="s">
        <v>13</v>
      </c>
      <c r="P73" s="85" t="s">
        <v>14</v>
      </c>
      <c r="Q73" s="85" t="s">
        <v>762</v>
      </c>
      <c r="R73" s="86" t="s">
        <v>500</v>
      </c>
    </row>
    <row r="74" spans="1:18" ht="45" x14ac:dyDescent="0.25">
      <c r="A74" s="86" t="s">
        <v>142</v>
      </c>
      <c r="B74" s="93" t="s">
        <v>746</v>
      </c>
      <c r="C74" s="89"/>
      <c r="D74" s="90" t="s">
        <v>506</v>
      </c>
      <c r="E74" s="89" t="s">
        <v>601</v>
      </c>
      <c r="F74" s="89" t="s">
        <v>602</v>
      </c>
      <c r="G74" s="91">
        <v>0.3</v>
      </c>
      <c r="H74" s="89" t="s">
        <v>535</v>
      </c>
      <c r="I74" s="89" t="s">
        <v>541</v>
      </c>
      <c r="J74" s="89" t="s">
        <v>603</v>
      </c>
      <c r="K74" s="91">
        <v>0.8</v>
      </c>
      <c r="L74" s="82" t="s">
        <v>517</v>
      </c>
      <c r="M74" s="92" t="s">
        <v>19</v>
      </c>
      <c r="N74" s="91">
        <f>(80%-(80%*G74))</f>
        <v>0.56000000000000005</v>
      </c>
      <c r="O74" s="176" t="s">
        <v>13</v>
      </c>
      <c r="P74" s="85" t="s">
        <v>14</v>
      </c>
      <c r="Q74" s="85" t="s">
        <v>747</v>
      </c>
      <c r="R74" s="86" t="s">
        <v>500</v>
      </c>
    </row>
    <row r="75" spans="1:18" ht="105" x14ac:dyDescent="0.25">
      <c r="A75" s="86" t="s">
        <v>143</v>
      </c>
      <c r="B75" s="93" t="s">
        <v>70</v>
      </c>
      <c r="C75" s="89"/>
      <c r="D75" s="90" t="s">
        <v>506</v>
      </c>
      <c r="E75" s="89" t="s">
        <v>601</v>
      </c>
      <c r="F75" s="89" t="s">
        <v>602</v>
      </c>
      <c r="G75" s="91">
        <v>0.3</v>
      </c>
      <c r="H75" s="89" t="s">
        <v>535</v>
      </c>
      <c r="I75" s="89" t="s">
        <v>541</v>
      </c>
      <c r="J75" s="89" t="s">
        <v>603</v>
      </c>
      <c r="K75" s="91">
        <v>0.8</v>
      </c>
      <c r="L75" s="82" t="s">
        <v>517</v>
      </c>
      <c r="M75" s="92" t="s">
        <v>499</v>
      </c>
      <c r="N75" s="91">
        <f>(N74-(N74*G75))</f>
        <v>0.39200000000000002</v>
      </c>
      <c r="O75" s="84" t="s">
        <v>19</v>
      </c>
      <c r="P75" s="85" t="s">
        <v>14</v>
      </c>
      <c r="Q75" s="99" t="s">
        <v>748</v>
      </c>
      <c r="R75" s="86" t="s">
        <v>500</v>
      </c>
    </row>
    <row r="76" spans="1:18" ht="38.25" x14ac:dyDescent="0.25">
      <c r="A76" s="86" t="s">
        <v>144</v>
      </c>
      <c r="B76" s="93" t="s">
        <v>71</v>
      </c>
      <c r="C76" s="89" t="s">
        <v>492</v>
      </c>
      <c r="D76" s="90"/>
      <c r="E76" s="89" t="s">
        <v>583</v>
      </c>
      <c r="F76" s="89" t="s">
        <v>591</v>
      </c>
      <c r="G76" s="91">
        <v>0.4</v>
      </c>
      <c r="H76" s="89" t="s">
        <v>568</v>
      </c>
      <c r="I76" s="89" t="s">
        <v>546</v>
      </c>
      <c r="J76" s="89" t="s">
        <v>526</v>
      </c>
      <c r="K76" s="91">
        <f>(80%-(80%*G76))</f>
        <v>0.48</v>
      </c>
      <c r="L76" s="82" t="s">
        <v>511</v>
      </c>
      <c r="M76" s="92" t="s">
        <v>604</v>
      </c>
      <c r="N76" s="91">
        <v>0.4</v>
      </c>
      <c r="O76" s="84" t="s">
        <v>19</v>
      </c>
      <c r="P76" s="85" t="s">
        <v>14</v>
      </c>
      <c r="Q76" s="85" t="s">
        <v>15</v>
      </c>
      <c r="R76" s="86" t="s">
        <v>500</v>
      </c>
    </row>
    <row r="77" spans="1:18" ht="60" x14ac:dyDescent="0.25">
      <c r="A77" s="86" t="s">
        <v>145</v>
      </c>
      <c r="B77" s="93" t="s">
        <v>72</v>
      </c>
      <c r="C77" s="89" t="s">
        <v>492</v>
      </c>
      <c r="D77" s="90"/>
      <c r="E77" s="89" t="s">
        <v>605</v>
      </c>
      <c r="F77" s="89" t="s">
        <v>591</v>
      </c>
      <c r="G77" s="91">
        <v>0.4</v>
      </c>
      <c r="H77" s="89" t="s">
        <v>495</v>
      </c>
      <c r="I77" s="89" t="s">
        <v>515</v>
      </c>
      <c r="J77" s="89" t="s">
        <v>497</v>
      </c>
      <c r="K77" s="91">
        <f>(80%-(80%*G77))</f>
        <v>0.48</v>
      </c>
      <c r="L77" s="82" t="s">
        <v>511</v>
      </c>
      <c r="M77" s="92" t="s">
        <v>505</v>
      </c>
      <c r="N77" s="91">
        <v>0.6</v>
      </c>
      <c r="O77" s="84" t="s">
        <v>19</v>
      </c>
      <c r="P77" s="85" t="s">
        <v>14</v>
      </c>
      <c r="Q77" s="85" t="s">
        <v>15</v>
      </c>
      <c r="R77" s="86" t="s">
        <v>500</v>
      </c>
    </row>
    <row r="78" spans="1:18" ht="60" x14ac:dyDescent="0.25">
      <c r="A78" s="86" t="s">
        <v>146</v>
      </c>
      <c r="B78" s="93" t="s">
        <v>73</v>
      </c>
      <c r="C78" s="89" t="s">
        <v>492</v>
      </c>
      <c r="D78" s="90"/>
      <c r="E78" s="89" t="s">
        <v>590</v>
      </c>
      <c r="F78" s="89" t="s">
        <v>591</v>
      </c>
      <c r="G78" s="91">
        <v>0.3</v>
      </c>
      <c r="H78" s="89" t="s">
        <v>495</v>
      </c>
      <c r="I78" s="89" t="s">
        <v>515</v>
      </c>
      <c r="J78" s="89" t="s">
        <v>497</v>
      </c>
      <c r="K78" s="91">
        <f>(K77-(K77*G78))</f>
        <v>0.33599999999999997</v>
      </c>
      <c r="L78" s="82" t="s">
        <v>505</v>
      </c>
      <c r="M78" s="92" t="s">
        <v>19</v>
      </c>
      <c r="N78" s="91">
        <v>0.6</v>
      </c>
      <c r="O78" s="84" t="s">
        <v>19</v>
      </c>
      <c r="P78" s="85" t="s">
        <v>14</v>
      </c>
      <c r="Q78" s="85" t="s">
        <v>15</v>
      </c>
      <c r="R78" s="86" t="s">
        <v>500</v>
      </c>
    </row>
    <row r="79" spans="1:18" ht="75" x14ac:dyDescent="0.25">
      <c r="A79" s="86" t="s">
        <v>147</v>
      </c>
      <c r="B79" s="93" t="s">
        <v>74</v>
      </c>
      <c r="C79" s="89"/>
      <c r="D79" s="90" t="s">
        <v>492</v>
      </c>
      <c r="E79" s="89" t="s">
        <v>605</v>
      </c>
      <c r="F79" s="89" t="s">
        <v>591</v>
      </c>
      <c r="G79" s="91">
        <v>0.4</v>
      </c>
      <c r="H79" s="89" t="s">
        <v>495</v>
      </c>
      <c r="I79" s="89" t="s">
        <v>515</v>
      </c>
      <c r="J79" s="89" t="s">
        <v>497</v>
      </c>
      <c r="K79" s="91">
        <v>0.34</v>
      </c>
      <c r="L79" s="82" t="s">
        <v>505</v>
      </c>
      <c r="M79" s="92" t="s">
        <v>499</v>
      </c>
      <c r="N79" s="91">
        <f>(N78-(N78*G79))</f>
        <v>0.36</v>
      </c>
      <c r="O79" s="84" t="s">
        <v>19</v>
      </c>
      <c r="P79" s="85" t="s">
        <v>14</v>
      </c>
      <c r="Q79" s="85" t="s">
        <v>15</v>
      </c>
      <c r="R79" s="86" t="s">
        <v>500</v>
      </c>
    </row>
    <row r="80" spans="1:18" ht="30" x14ac:dyDescent="0.25">
      <c r="A80" s="86" t="s">
        <v>148</v>
      </c>
      <c r="B80" s="93" t="s">
        <v>285</v>
      </c>
      <c r="C80" s="89"/>
      <c r="D80" s="90" t="s">
        <v>492</v>
      </c>
      <c r="E80" s="89" t="s">
        <v>606</v>
      </c>
      <c r="F80" s="89" t="s">
        <v>607</v>
      </c>
      <c r="G80" s="91">
        <v>0.4</v>
      </c>
      <c r="H80" s="89" t="s">
        <v>495</v>
      </c>
      <c r="I80" s="89" t="s">
        <v>581</v>
      </c>
      <c r="J80" s="89" t="s">
        <v>532</v>
      </c>
      <c r="K80" s="91">
        <v>1</v>
      </c>
      <c r="L80" s="82" t="s">
        <v>608</v>
      </c>
      <c r="M80" s="92" t="s">
        <v>609</v>
      </c>
      <c r="N80" s="91">
        <v>0.6</v>
      </c>
      <c r="O80" s="84" t="s">
        <v>13</v>
      </c>
      <c r="P80" s="85" t="s">
        <v>14</v>
      </c>
      <c r="Q80" s="85" t="s">
        <v>15</v>
      </c>
      <c r="R80" s="86" t="s">
        <v>500</v>
      </c>
    </row>
    <row r="81" spans="1:18" ht="75" x14ac:dyDescent="0.25">
      <c r="A81" s="86" t="s">
        <v>610</v>
      </c>
      <c r="B81" s="93" t="s">
        <v>59</v>
      </c>
      <c r="C81" s="89" t="s">
        <v>492</v>
      </c>
      <c r="D81" s="90"/>
      <c r="E81" s="89" t="s">
        <v>583</v>
      </c>
      <c r="F81" s="89" t="s">
        <v>494</v>
      </c>
      <c r="G81" s="91">
        <v>0.4</v>
      </c>
      <c r="H81" s="89" t="s">
        <v>495</v>
      </c>
      <c r="I81" s="89" t="s">
        <v>611</v>
      </c>
      <c r="J81" s="89" t="s">
        <v>586</v>
      </c>
      <c r="K81" s="91">
        <v>0.48</v>
      </c>
      <c r="L81" s="82" t="s">
        <v>511</v>
      </c>
      <c r="M81" s="92" t="s">
        <v>19</v>
      </c>
      <c r="N81" s="91">
        <v>0.6</v>
      </c>
      <c r="O81" s="84" t="s">
        <v>19</v>
      </c>
      <c r="P81" s="85" t="s">
        <v>14</v>
      </c>
      <c r="Q81" s="85" t="s">
        <v>167</v>
      </c>
      <c r="R81" s="86" t="s">
        <v>500</v>
      </c>
    </row>
    <row r="82" spans="1:18" ht="45" x14ac:dyDescent="0.25">
      <c r="A82" s="86" t="s">
        <v>612</v>
      </c>
      <c r="B82" s="93" t="s">
        <v>60</v>
      </c>
      <c r="C82" s="89"/>
      <c r="D82" s="90" t="s">
        <v>492</v>
      </c>
      <c r="E82" s="89" t="s">
        <v>512</v>
      </c>
      <c r="F82" s="89" t="s">
        <v>494</v>
      </c>
      <c r="G82" s="91">
        <v>0.25</v>
      </c>
      <c r="H82" s="89" t="s">
        <v>584</v>
      </c>
      <c r="I82" s="89" t="s">
        <v>587</v>
      </c>
      <c r="J82" s="89" t="s">
        <v>613</v>
      </c>
      <c r="K82" s="91">
        <v>0.48</v>
      </c>
      <c r="L82" s="82" t="s">
        <v>511</v>
      </c>
      <c r="M82" s="92" t="s">
        <v>19</v>
      </c>
      <c r="N82" s="91">
        <v>0.45</v>
      </c>
      <c r="O82" s="84" t="s">
        <v>19</v>
      </c>
      <c r="P82" s="85" t="s">
        <v>14</v>
      </c>
      <c r="Q82" s="85" t="s">
        <v>168</v>
      </c>
      <c r="R82" s="86" t="s">
        <v>500</v>
      </c>
    </row>
    <row r="83" spans="1:18" ht="195" x14ac:dyDescent="0.25">
      <c r="A83" s="86" t="s">
        <v>279</v>
      </c>
      <c r="B83" s="93" t="s">
        <v>753</v>
      </c>
      <c r="C83" s="89"/>
      <c r="D83" s="90" t="s">
        <v>492</v>
      </c>
      <c r="E83" s="89" t="s">
        <v>544</v>
      </c>
      <c r="F83" s="89" t="s">
        <v>519</v>
      </c>
      <c r="G83" s="91">
        <v>0.25</v>
      </c>
      <c r="H83" s="89" t="s">
        <v>535</v>
      </c>
      <c r="I83" s="89" t="s">
        <v>614</v>
      </c>
      <c r="J83" s="89" t="s">
        <v>537</v>
      </c>
      <c r="K83" s="91">
        <v>1</v>
      </c>
      <c r="L83" s="82" t="s">
        <v>513</v>
      </c>
      <c r="M83" s="92" t="s">
        <v>514</v>
      </c>
      <c r="N83" s="91">
        <v>0.75</v>
      </c>
      <c r="O83" s="84" t="s">
        <v>13</v>
      </c>
      <c r="P83" s="85" t="s">
        <v>14</v>
      </c>
      <c r="Q83" s="85" t="s">
        <v>754</v>
      </c>
      <c r="R83" s="86" t="s">
        <v>500</v>
      </c>
    </row>
    <row r="84" spans="1:18" ht="150" x14ac:dyDescent="0.25">
      <c r="A84" s="86" t="s">
        <v>280</v>
      </c>
      <c r="B84" s="93" t="s">
        <v>744</v>
      </c>
      <c r="C84" s="89"/>
      <c r="D84" s="90" t="s">
        <v>492</v>
      </c>
      <c r="E84" s="89" t="s">
        <v>544</v>
      </c>
      <c r="F84" s="89" t="s">
        <v>519</v>
      </c>
      <c r="G84" s="91">
        <v>0.25</v>
      </c>
      <c r="H84" s="89" t="s">
        <v>535</v>
      </c>
      <c r="I84" s="89" t="s">
        <v>614</v>
      </c>
      <c r="J84" s="89" t="s">
        <v>537</v>
      </c>
      <c r="K84" s="91">
        <v>1</v>
      </c>
      <c r="L84" s="82" t="s">
        <v>513</v>
      </c>
      <c r="M84" s="92" t="s">
        <v>19</v>
      </c>
      <c r="N84" s="91">
        <f>(80%-(80%*G84))</f>
        <v>0.60000000000000009</v>
      </c>
      <c r="O84" s="84" t="s">
        <v>13</v>
      </c>
      <c r="P84" s="85" t="s">
        <v>14</v>
      </c>
      <c r="Q84" s="85" t="s">
        <v>745</v>
      </c>
      <c r="R84" s="86" t="s">
        <v>500</v>
      </c>
    </row>
    <row r="85" spans="1:18" ht="45" x14ac:dyDescent="0.25">
      <c r="A85" s="86" t="s">
        <v>615</v>
      </c>
      <c r="B85" s="93" t="s">
        <v>616</v>
      </c>
      <c r="C85" s="89" t="s">
        <v>492</v>
      </c>
      <c r="D85" s="90"/>
      <c r="E85" s="89" t="s">
        <v>501</v>
      </c>
      <c r="F85" s="89" t="s">
        <v>617</v>
      </c>
      <c r="G85" s="91">
        <v>0.4</v>
      </c>
      <c r="H85" s="89" t="s">
        <v>584</v>
      </c>
      <c r="I85" s="89" t="s">
        <v>618</v>
      </c>
      <c r="J85" s="89" t="s">
        <v>619</v>
      </c>
      <c r="K85" s="91">
        <f>(80%-(80%*G85))</f>
        <v>0.48</v>
      </c>
      <c r="L85" s="82" t="s">
        <v>511</v>
      </c>
      <c r="M85" s="92" t="s">
        <v>19</v>
      </c>
      <c r="N85" s="91">
        <v>0.6</v>
      </c>
      <c r="O85" s="84" t="s">
        <v>19</v>
      </c>
      <c r="P85" s="85" t="s">
        <v>14</v>
      </c>
      <c r="Q85" s="85" t="s">
        <v>15</v>
      </c>
      <c r="R85" s="86" t="s">
        <v>500</v>
      </c>
    </row>
    <row r="86" spans="1:18" ht="75" x14ac:dyDescent="0.25">
      <c r="A86" s="86" t="s">
        <v>695</v>
      </c>
      <c r="B86" s="93" t="s">
        <v>693</v>
      </c>
      <c r="C86" s="89"/>
      <c r="D86" s="90" t="s">
        <v>492</v>
      </c>
      <c r="E86" s="89" t="s">
        <v>524</v>
      </c>
      <c r="F86" s="89" t="s">
        <v>525</v>
      </c>
      <c r="G86" s="91">
        <v>0.4</v>
      </c>
      <c r="H86" s="89" t="s">
        <v>520</v>
      </c>
      <c r="I86" s="89" t="s">
        <v>521</v>
      </c>
      <c r="J86" s="89" t="s">
        <v>522</v>
      </c>
      <c r="K86" s="91">
        <v>1</v>
      </c>
      <c r="L86" s="82" t="s">
        <v>539</v>
      </c>
      <c r="M86" s="92" t="s">
        <v>527</v>
      </c>
      <c r="N86" s="91">
        <f>(100%-(100%*G86))</f>
        <v>0.6</v>
      </c>
      <c r="O86" s="85" t="s">
        <v>13</v>
      </c>
      <c r="P86" s="85" t="s">
        <v>14</v>
      </c>
      <c r="Q86" s="85" t="s">
        <v>15</v>
      </c>
      <c r="R86" s="86" t="s">
        <v>500</v>
      </c>
    </row>
    <row r="87" spans="1:18" ht="45" x14ac:dyDescent="0.25">
      <c r="A87" s="86" t="s">
        <v>696</v>
      </c>
      <c r="B87" s="93" t="s">
        <v>694</v>
      </c>
      <c r="C87" s="89"/>
      <c r="D87" s="90" t="s">
        <v>492</v>
      </c>
      <c r="E87" s="89" t="s">
        <v>524</v>
      </c>
      <c r="F87" s="89" t="s">
        <v>525</v>
      </c>
      <c r="G87" s="91">
        <v>0.4</v>
      </c>
      <c r="H87" s="89" t="s">
        <v>520</v>
      </c>
      <c r="I87" s="89" t="s">
        <v>521</v>
      </c>
      <c r="J87" s="89" t="s">
        <v>526</v>
      </c>
      <c r="K87" s="91">
        <v>1</v>
      </c>
      <c r="L87" s="82" t="s">
        <v>539</v>
      </c>
      <c r="M87" s="92" t="s">
        <v>527</v>
      </c>
      <c r="N87" s="91">
        <f>(N86-(N86*G87))</f>
        <v>0.36</v>
      </c>
      <c r="O87" s="100" t="s">
        <v>13</v>
      </c>
      <c r="P87" s="85" t="s">
        <v>14</v>
      </c>
      <c r="Q87" s="85" t="s">
        <v>15</v>
      </c>
      <c r="R87" s="86" t="s">
        <v>500</v>
      </c>
    </row>
    <row r="88" spans="1:18" ht="120" x14ac:dyDescent="0.25">
      <c r="A88" s="86" t="s">
        <v>712</v>
      </c>
      <c r="B88" s="93" t="s">
        <v>755</v>
      </c>
      <c r="C88" s="89"/>
      <c r="D88" s="90" t="s">
        <v>506</v>
      </c>
      <c r="E88" s="89" t="s">
        <v>573</v>
      </c>
      <c r="F88" s="89" t="s">
        <v>597</v>
      </c>
      <c r="G88" s="91">
        <v>0.4</v>
      </c>
      <c r="H88" s="89" t="s">
        <v>530</v>
      </c>
      <c r="I88" s="89" t="s">
        <v>531</v>
      </c>
      <c r="J88" s="89" t="s">
        <v>713</v>
      </c>
      <c r="K88" s="89" t="s">
        <v>710</v>
      </c>
      <c r="L88" s="162">
        <v>0.6</v>
      </c>
      <c r="M88" s="98" t="s">
        <v>575</v>
      </c>
      <c r="N88" s="91">
        <f>(40%-(40%*G88))</f>
        <v>0.24</v>
      </c>
      <c r="O88" s="84" t="s">
        <v>19</v>
      </c>
      <c r="P88" s="85" t="s">
        <v>14</v>
      </c>
      <c r="Q88" s="85" t="s">
        <v>757</v>
      </c>
      <c r="R88" s="86" t="s">
        <v>500</v>
      </c>
    </row>
    <row r="89" spans="1:18" ht="60" x14ac:dyDescent="0.25">
      <c r="A89" s="86" t="s">
        <v>718</v>
      </c>
      <c r="B89" s="93" t="s">
        <v>756</v>
      </c>
      <c r="C89" s="89"/>
      <c r="D89" s="90" t="s">
        <v>506</v>
      </c>
      <c r="E89" s="89" t="s">
        <v>573</v>
      </c>
      <c r="F89" s="89" t="s">
        <v>597</v>
      </c>
      <c r="G89" s="91">
        <v>0.4</v>
      </c>
      <c r="H89" s="89" t="s">
        <v>719</v>
      </c>
      <c r="I89" s="89" t="s">
        <v>531</v>
      </c>
      <c r="J89" s="89" t="s">
        <v>713</v>
      </c>
      <c r="K89" s="89" t="s">
        <v>720</v>
      </c>
      <c r="L89" s="162">
        <v>0.4</v>
      </c>
      <c r="M89" s="98" t="s">
        <v>575</v>
      </c>
      <c r="N89" s="91">
        <f>(40%-(40%*G89))</f>
        <v>0.24</v>
      </c>
      <c r="O89" s="84" t="s">
        <v>19</v>
      </c>
      <c r="P89" s="85" t="s">
        <v>14</v>
      </c>
      <c r="Q89" s="85" t="s">
        <v>758</v>
      </c>
      <c r="R89" s="86" t="s">
        <v>500</v>
      </c>
    </row>
    <row r="90" spans="1:18" ht="45" x14ac:dyDescent="0.25">
      <c r="A90" s="86" t="s">
        <v>780</v>
      </c>
      <c r="B90" s="93" t="s">
        <v>781</v>
      </c>
      <c r="C90" s="89"/>
      <c r="D90" s="90" t="s">
        <v>506</v>
      </c>
      <c r="E90" s="89" t="s">
        <v>573</v>
      </c>
      <c r="F90" s="89" t="s">
        <v>597</v>
      </c>
      <c r="G90" s="91">
        <v>0.4</v>
      </c>
      <c r="H90" s="89" t="s">
        <v>495</v>
      </c>
      <c r="I90" s="89" t="s">
        <v>515</v>
      </c>
      <c r="J90" s="89" t="s">
        <v>619</v>
      </c>
      <c r="K90" s="89" t="s">
        <v>517</v>
      </c>
      <c r="L90" s="162">
        <v>0.8</v>
      </c>
      <c r="M90" s="98" t="s">
        <v>499</v>
      </c>
      <c r="N90" s="91">
        <f>(40%-(40%*40%))</f>
        <v>0.24</v>
      </c>
      <c r="O90" s="84" t="s">
        <v>13</v>
      </c>
      <c r="P90" s="85" t="s">
        <v>14</v>
      </c>
      <c r="Q90" s="187" t="s">
        <v>785</v>
      </c>
      <c r="R90" s="86" t="s">
        <v>788</v>
      </c>
    </row>
    <row r="91" spans="1:18" ht="60" x14ac:dyDescent="0.25">
      <c r="A91" s="86" t="s">
        <v>782</v>
      </c>
      <c r="B91" s="93" t="s">
        <v>786</v>
      </c>
      <c r="C91" s="89"/>
      <c r="D91" s="90" t="s">
        <v>492</v>
      </c>
      <c r="E91" s="89" t="s">
        <v>573</v>
      </c>
      <c r="F91" s="89" t="s">
        <v>597</v>
      </c>
      <c r="G91" s="91">
        <v>0.4</v>
      </c>
      <c r="H91" s="89" t="s">
        <v>495</v>
      </c>
      <c r="I91" s="89" t="s">
        <v>496</v>
      </c>
      <c r="J91" s="89" t="s">
        <v>619</v>
      </c>
      <c r="K91" s="89" t="s">
        <v>517</v>
      </c>
      <c r="L91" s="162">
        <v>0.8</v>
      </c>
      <c r="M91" s="98" t="s">
        <v>516</v>
      </c>
      <c r="N91" s="91">
        <f>(N90-(N90*40%))</f>
        <v>0.14399999999999999</v>
      </c>
      <c r="O91" s="84" t="s">
        <v>13</v>
      </c>
      <c r="P91" s="85" t="s">
        <v>154</v>
      </c>
      <c r="Q91" s="85" t="s">
        <v>787</v>
      </c>
      <c r="R91" s="86" t="s">
        <v>788</v>
      </c>
    </row>
    <row r="92" spans="1:18" ht="60" x14ac:dyDescent="0.25">
      <c r="A92" s="86" t="s">
        <v>801</v>
      </c>
      <c r="B92" s="93" t="s">
        <v>800</v>
      </c>
      <c r="C92" s="89"/>
      <c r="D92" s="90" t="s">
        <v>506</v>
      </c>
      <c r="E92" s="89" t="s">
        <v>573</v>
      </c>
      <c r="F92" s="89" t="s">
        <v>597</v>
      </c>
      <c r="G92" s="91">
        <v>0.4</v>
      </c>
      <c r="H92" s="89" t="s">
        <v>495</v>
      </c>
      <c r="I92" s="89" t="s">
        <v>515</v>
      </c>
      <c r="J92" s="89" t="s">
        <v>619</v>
      </c>
      <c r="K92" s="89" t="s">
        <v>710</v>
      </c>
      <c r="L92" s="162">
        <v>0.6</v>
      </c>
      <c r="M92" s="98" t="s">
        <v>19</v>
      </c>
      <c r="N92" s="91">
        <f>(80%-(80%*G92))</f>
        <v>0.48</v>
      </c>
      <c r="O92" s="84" t="s">
        <v>19</v>
      </c>
      <c r="P92" s="85" t="s">
        <v>14</v>
      </c>
      <c r="Q92" s="85" t="s">
        <v>794</v>
      </c>
      <c r="R92" s="86" t="s">
        <v>500</v>
      </c>
    </row>
    <row r="93" spans="1:18" ht="30" x14ac:dyDescent="0.25">
      <c r="A93" s="86" t="s">
        <v>795</v>
      </c>
      <c r="B93" s="93" t="s">
        <v>796</v>
      </c>
      <c r="C93" s="89"/>
      <c r="D93" s="90" t="s">
        <v>506</v>
      </c>
      <c r="E93" s="89" t="s">
        <v>573</v>
      </c>
      <c r="F93" s="89" t="s">
        <v>797</v>
      </c>
      <c r="G93" s="91">
        <v>0.5</v>
      </c>
      <c r="H93" s="89" t="s">
        <v>495</v>
      </c>
      <c r="I93" s="89" t="s">
        <v>798</v>
      </c>
      <c r="J93" s="89" t="s">
        <v>619</v>
      </c>
      <c r="K93" s="89" t="s">
        <v>710</v>
      </c>
      <c r="L93" s="162">
        <v>0.6</v>
      </c>
      <c r="M93" s="98" t="s">
        <v>499</v>
      </c>
      <c r="N93" s="91">
        <f>(N92-(N92*G93))</f>
        <v>0.24</v>
      </c>
      <c r="O93" s="84" t="s">
        <v>19</v>
      </c>
      <c r="P93" s="85" t="s">
        <v>154</v>
      </c>
      <c r="Q93" s="85" t="s">
        <v>799</v>
      </c>
      <c r="R93" s="86" t="s">
        <v>500</v>
      </c>
    </row>
  </sheetData>
  <autoFilter ref="A6:R89"/>
  <mergeCells count="21">
    <mergeCell ref="A1:B4"/>
    <mergeCell ref="C1:R1"/>
    <mergeCell ref="C2:N4"/>
    <mergeCell ref="O2:P2"/>
    <mergeCell ref="Q2:R2"/>
    <mergeCell ref="O3:P3"/>
    <mergeCell ref="Q3:R3"/>
    <mergeCell ref="O4:P4"/>
    <mergeCell ref="Q4:R4"/>
    <mergeCell ref="R5:R6"/>
    <mergeCell ref="A5:A6"/>
    <mergeCell ref="B5:B6"/>
    <mergeCell ref="C5:D5"/>
    <mergeCell ref="E5:J5"/>
    <mergeCell ref="K5:K6"/>
    <mergeCell ref="L5:L6"/>
    <mergeCell ref="M5:M6"/>
    <mergeCell ref="N5:N6"/>
    <mergeCell ref="O5:O6"/>
    <mergeCell ref="P5:P6"/>
    <mergeCell ref="Q5:Q6"/>
  </mergeCells>
  <phoneticPr fontId="43" type="noConversion"/>
  <pageMargins left="0.7" right="0.7" top="0.75" bottom="0.75" header="0.3" footer="0.3"/>
  <pageSetup scale="9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'Anexo 5. Z.R'!$Q$4:$Q$7</xm:f>
          </x14:formula1>
          <xm:sqref>O7 O9:O11 O13:O15 O88:O89 O37:O85 O17:O35</xm:sqref>
        </x14:dataValidation>
        <x14:dataValidation type="list" allowBlank="1" showInputMessage="1" showErrorMessage="1">
          <x14:formula1>
            <xm:f>'Anexo3. Prob e Impac'!$B$4:$B$8</xm:f>
          </x14:formula1>
          <xm:sqref>L7:L8 L10:L12 L35:L85 L16:L18 L22:L31</xm:sqref>
        </x14:dataValidation>
        <x14:dataValidation type="list" allowBlank="1" showInputMessage="1" showErrorMessage="1">
          <x14:formula1>
            <xm:f>'Anexo3. Prob e Impac'!$H$4:$H$8</xm:f>
          </x14:formula1>
          <xm:sqref>M39:M85 M17:M18 M21:M25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J8"/>
  <sheetViews>
    <sheetView showGridLines="0" workbookViewId="0">
      <selection activeCell="G7" sqref="G7"/>
    </sheetView>
  </sheetViews>
  <sheetFormatPr baseColWidth="10" defaultRowHeight="15" x14ac:dyDescent="0.25"/>
  <cols>
    <col min="1" max="1" width="7.42578125" style="54" bestFit="1" customWidth="1"/>
    <col min="2" max="2" width="11.42578125" style="54" bestFit="1" customWidth="1"/>
    <col min="3" max="3" width="47.5703125" style="54" customWidth="1"/>
    <col min="4" max="4" width="3.5703125" style="54" customWidth="1"/>
    <col min="5" max="5" width="15.28515625" style="54" customWidth="1"/>
    <col min="6" max="6" width="3.85546875" style="54" customWidth="1"/>
    <col min="7" max="7" width="7.42578125" style="54" bestFit="1" customWidth="1"/>
    <col min="8" max="8" width="14.85546875" style="54" customWidth="1"/>
    <col min="9" max="9" width="16.5703125" style="54" customWidth="1"/>
    <col min="10" max="10" width="51.140625" style="54" customWidth="1"/>
    <col min="11" max="16384" width="11.42578125" style="54"/>
  </cols>
  <sheetData>
    <row r="3" spans="1:10" x14ac:dyDescent="0.25">
      <c r="A3" s="223" t="s">
        <v>620</v>
      </c>
      <c r="B3" s="224"/>
      <c r="C3" s="224"/>
      <c r="D3" s="101"/>
      <c r="E3" s="102" t="s">
        <v>621</v>
      </c>
      <c r="G3" s="225" t="s">
        <v>302</v>
      </c>
      <c r="H3" s="225"/>
      <c r="I3" s="103"/>
      <c r="J3" s="103"/>
    </row>
    <row r="4" spans="1:10" ht="45" x14ac:dyDescent="0.3">
      <c r="A4" s="104">
        <v>0.2</v>
      </c>
      <c r="B4" s="105" t="s">
        <v>498</v>
      </c>
      <c r="C4" s="105" t="s">
        <v>622</v>
      </c>
      <c r="D4" s="106"/>
      <c r="E4" s="104" t="s">
        <v>623</v>
      </c>
      <c r="F4" s="103"/>
      <c r="G4" s="104">
        <v>0.2</v>
      </c>
      <c r="H4" s="107" t="s">
        <v>516</v>
      </c>
      <c r="I4" s="108" t="s">
        <v>624</v>
      </c>
      <c r="J4" s="109" t="s">
        <v>625</v>
      </c>
    </row>
    <row r="5" spans="1:10" ht="45" x14ac:dyDescent="0.3">
      <c r="A5" s="110">
        <v>0.4</v>
      </c>
      <c r="B5" s="107" t="s">
        <v>505</v>
      </c>
      <c r="C5" s="111" t="s">
        <v>626</v>
      </c>
      <c r="D5" s="112"/>
      <c r="E5" s="110" t="s">
        <v>627</v>
      </c>
      <c r="F5" s="103"/>
      <c r="G5" s="110">
        <v>0.4</v>
      </c>
      <c r="H5" s="107" t="s">
        <v>499</v>
      </c>
      <c r="I5" s="108" t="s">
        <v>628</v>
      </c>
      <c r="J5" s="109" t="s">
        <v>629</v>
      </c>
    </row>
    <row r="6" spans="1:10" ht="37.5" x14ac:dyDescent="0.3">
      <c r="A6" s="113">
        <v>0.6</v>
      </c>
      <c r="B6" s="111" t="s">
        <v>511</v>
      </c>
      <c r="C6" s="111" t="s">
        <v>630</v>
      </c>
      <c r="D6" s="114"/>
      <c r="E6" s="113" t="s">
        <v>631</v>
      </c>
      <c r="F6" s="103"/>
      <c r="G6" s="113">
        <v>0.6</v>
      </c>
      <c r="H6" s="111" t="s">
        <v>19</v>
      </c>
      <c r="I6" s="108" t="s">
        <v>632</v>
      </c>
      <c r="J6" s="115" t="s">
        <v>633</v>
      </c>
    </row>
    <row r="7" spans="1:10" ht="56.25" x14ac:dyDescent="0.3">
      <c r="A7" s="116">
        <v>0.8</v>
      </c>
      <c r="B7" s="107" t="s">
        <v>517</v>
      </c>
      <c r="C7" s="111" t="s">
        <v>634</v>
      </c>
      <c r="D7" s="112"/>
      <c r="E7" s="116" t="s">
        <v>635</v>
      </c>
      <c r="F7" s="103"/>
      <c r="G7" s="116">
        <v>0.8</v>
      </c>
      <c r="H7" s="107" t="s">
        <v>514</v>
      </c>
      <c r="I7" s="108" t="s">
        <v>636</v>
      </c>
      <c r="J7" s="115" t="s">
        <v>637</v>
      </c>
    </row>
    <row r="8" spans="1:10" ht="37.5" x14ac:dyDescent="0.3">
      <c r="A8" s="117">
        <v>1</v>
      </c>
      <c r="B8" s="111" t="s">
        <v>513</v>
      </c>
      <c r="C8" s="111" t="s">
        <v>638</v>
      </c>
      <c r="D8" s="114"/>
      <c r="E8" s="117" t="s">
        <v>639</v>
      </c>
      <c r="G8" s="117">
        <v>1</v>
      </c>
      <c r="H8" s="111" t="s">
        <v>578</v>
      </c>
      <c r="I8" s="118" t="s">
        <v>640</v>
      </c>
      <c r="J8" s="115" t="s">
        <v>641</v>
      </c>
    </row>
  </sheetData>
  <mergeCells count="2">
    <mergeCell ref="A3:C3"/>
    <mergeCell ref="G3: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L14"/>
  <sheetViews>
    <sheetView zoomScale="55" zoomScaleNormal="55" workbookViewId="0">
      <selection activeCell="K4" sqref="K4"/>
    </sheetView>
  </sheetViews>
  <sheetFormatPr baseColWidth="10" defaultRowHeight="15" x14ac:dyDescent="0.25"/>
  <cols>
    <col min="1" max="1" width="5.7109375" style="54" customWidth="1"/>
    <col min="2" max="2" width="18.5703125" style="54" customWidth="1"/>
    <col min="3" max="3" width="9.7109375" style="54" customWidth="1"/>
    <col min="4" max="4" width="26.42578125" style="128" bestFit="1" customWidth="1"/>
    <col min="5" max="5" width="93.5703125" style="54" customWidth="1"/>
    <col min="6" max="6" width="12.42578125" style="54" bestFit="1" customWidth="1"/>
    <col min="7" max="7" width="6.28515625" style="54" customWidth="1"/>
    <col min="8" max="9" width="11.42578125" style="54"/>
    <col min="10" max="10" width="25.42578125" style="54" customWidth="1"/>
    <col min="11" max="11" width="100" style="54" customWidth="1"/>
    <col min="12" max="16384" width="11.42578125" style="54"/>
  </cols>
  <sheetData>
    <row r="1" spans="2:12" ht="27" x14ac:dyDescent="0.35">
      <c r="B1" s="226" t="s">
        <v>642</v>
      </c>
      <c r="C1" s="226"/>
      <c r="D1" s="226"/>
      <c r="E1" s="119" t="s">
        <v>643</v>
      </c>
      <c r="F1" s="120" t="s">
        <v>644</v>
      </c>
      <c r="H1" s="229" t="s">
        <v>642</v>
      </c>
      <c r="I1" s="229"/>
      <c r="J1" s="229"/>
      <c r="K1" s="124" t="s">
        <v>643</v>
      </c>
      <c r="L1" s="125" t="s">
        <v>644</v>
      </c>
    </row>
    <row r="2" spans="2:12" ht="92.25" x14ac:dyDescent="0.25">
      <c r="B2" s="227" t="s">
        <v>645</v>
      </c>
      <c r="C2" s="228" t="s">
        <v>646</v>
      </c>
      <c r="D2" s="121" t="s">
        <v>605</v>
      </c>
      <c r="E2" s="122" t="s">
        <v>647</v>
      </c>
      <c r="F2" s="123">
        <v>0.25</v>
      </c>
      <c r="H2" s="227" t="s">
        <v>655</v>
      </c>
      <c r="I2" s="228" t="s">
        <v>656</v>
      </c>
      <c r="J2" s="121" t="s">
        <v>495</v>
      </c>
      <c r="K2" s="122" t="s">
        <v>657</v>
      </c>
      <c r="L2" s="126" t="s">
        <v>658</v>
      </c>
    </row>
    <row r="3" spans="2:12" ht="92.25" x14ac:dyDescent="0.25">
      <c r="B3" s="227"/>
      <c r="C3" s="228"/>
      <c r="D3" s="121" t="s">
        <v>590</v>
      </c>
      <c r="E3" s="122" t="s">
        <v>648</v>
      </c>
      <c r="F3" s="123">
        <v>0.15</v>
      </c>
      <c r="H3" s="227"/>
      <c r="I3" s="228"/>
      <c r="J3" s="121" t="s">
        <v>584</v>
      </c>
      <c r="K3" s="122" t="s">
        <v>659</v>
      </c>
      <c r="L3" s="127" t="s">
        <v>658</v>
      </c>
    </row>
    <row r="4" spans="2:12" ht="92.25" x14ac:dyDescent="0.25">
      <c r="B4" s="227"/>
      <c r="C4" s="228"/>
      <c r="D4" s="121" t="s">
        <v>649</v>
      </c>
      <c r="E4" s="122" t="s">
        <v>650</v>
      </c>
      <c r="F4" s="123">
        <v>0.1</v>
      </c>
      <c r="H4" s="227"/>
      <c r="I4" s="228" t="s">
        <v>307</v>
      </c>
      <c r="J4" s="121" t="s">
        <v>515</v>
      </c>
      <c r="K4" s="122" t="s">
        <v>660</v>
      </c>
      <c r="L4" s="127" t="s">
        <v>658</v>
      </c>
    </row>
    <row r="5" spans="2:12" ht="123" x14ac:dyDescent="0.25">
      <c r="B5" s="227"/>
      <c r="C5" s="228" t="s">
        <v>651</v>
      </c>
      <c r="D5" s="121" t="s">
        <v>652</v>
      </c>
      <c r="E5" s="122" t="s">
        <v>653</v>
      </c>
      <c r="F5" s="123">
        <v>0.25</v>
      </c>
      <c r="H5" s="227"/>
      <c r="I5" s="228"/>
      <c r="J5" s="121" t="s">
        <v>618</v>
      </c>
      <c r="K5" s="122" t="s">
        <v>661</v>
      </c>
      <c r="L5" s="127" t="s">
        <v>658</v>
      </c>
    </row>
    <row r="6" spans="2:12" ht="65.25" customHeight="1" x14ac:dyDescent="0.25">
      <c r="B6" s="227"/>
      <c r="C6" s="228"/>
      <c r="D6" s="121" t="s">
        <v>591</v>
      </c>
      <c r="E6" s="122" t="s">
        <v>654</v>
      </c>
      <c r="F6" s="123">
        <v>0.15</v>
      </c>
      <c r="H6" s="227"/>
      <c r="I6" s="228" t="s">
        <v>662</v>
      </c>
      <c r="J6" s="121" t="s">
        <v>619</v>
      </c>
      <c r="K6" s="122" t="s">
        <v>663</v>
      </c>
      <c r="L6" s="127" t="s">
        <v>658</v>
      </c>
    </row>
    <row r="7" spans="2:12" ht="65.25" customHeight="1" x14ac:dyDescent="0.25">
      <c r="D7" s="54"/>
      <c r="H7" s="227"/>
      <c r="I7" s="228"/>
      <c r="J7" s="121" t="s">
        <v>664</v>
      </c>
      <c r="K7" s="122" t="s">
        <v>665</v>
      </c>
      <c r="L7" s="127" t="s">
        <v>658</v>
      </c>
    </row>
    <row r="11" spans="2:12" ht="82.5" customHeight="1" x14ac:dyDescent="0.25"/>
    <row r="12" spans="2:12" ht="82.5" customHeight="1" x14ac:dyDescent="0.25"/>
    <row r="13" spans="2:12" ht="69.75" customHeight="1" x14ac:dyDescent="0.25"/>
    <row r="14" spans="2:12" ht="69.75" customHeight="1" x14ac:dyDescent="0.25"/>
  </sheetData>
  <mergeCells count="9">
    <mergeCell ref="B1:D1"/>
    <mergeCell ref="B2:B6"/>
    <mergeCell ref="C2:C4"/>
    <mergeCell ref="C5:C6"/>
    <mergeCell ref="H1:J1"/>
    <mergeCell ref="H2:H7"/>
    <mergeCell ref="I2:I3"/>
    <mergeCell ref="I4:I5"/>
    <mergeCell ref="I6:I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3"/>
  <sheetViews>
    <sheetView showGridLines="0" zoomScale="55" zoomScaleNormal="55" workbookViewId="0">
      <selection activeCell="Q6" sqref="Q6"/>
    </sheetView>
  </sheetViews>
  <sheetFormatPr baseColWidth="10" defaultRowHeight="15" x14ac:dyDescent="0.2"/>
  <cols>
    <col min="1" max="1" width="4.140625" style="128" customWidth="1"/>
    <col min="2" max="2" width="19.5703125" style="128" bestFit="1" customWidth="1"/>
    <col min="3" max="8" width="13.42578125" style="128" customWidth="1"/>
    <col min="9" max="9" width="7.7109375" style="128" customWidth="1"/>
    <col min="10" max="15" width="14.28515625" style="128" customWidth="1"/>
    <col min="16" max="16" width="5.85546875" style="128" customWidth="1"/>
    <col min="17" max="17" width="15.7109375" style="128" customWidth="1"/>
    <col min="18" max="16384" width="11.42578125" style="128"/>
  </cols>
  <sheetData>
    <row r="1" spans="1:18" ht="26.25" x14ac:dyDescent="0.2">
      <c r="A1" s="232" t="s">
        <v>678</v>
      </c>
      <c r="B1" s="233"/>
      <c r="C1" s="233"/>
      <c r="D1" s="233"/>
      <c r="E1" s="233"/>
      <c r="F1" s="233"/>
      <c r="G1" s="233"/>
      <c r="H1" s="233"/>
      <c r="I1" s="233"/>
      <c r="J1" s="233"/>
      <c r="K1" s="233"/>
      <c r="L1" s="233"/>
      <c r="M1" s="233"/>
      <c r="N1" s="233"/>
      <c r="O1" s="233"/>
      <c r="P1" s="233"/>
      <c r="Q1" s="233"/>
      <c r="R1" s="234"/>
    </row>
    <row r="2" spans="1:18" x14ac:dyDescent="0.2">
      <c r="A2" s="230"/>
      <c r="B2" s="231"/>
      <c r="C2" s="231"/>
      <c r="D2" s="231"/>
      <c r="E2" s="231"/>
      <c r="F2" s="231"/>
      <c r="G2" s="231"/>
      <c r="H2" s="231"/>
      <c r="I2" s="231"/>
      <c r="J2" s="231"/>
      <c r="K2" s="231"/>
      <c r="L2" s="231"/>
      <c r="M2" s="231"/>
      <c r="N2" s="231"/>
      <c r="O2" s="231"/>
      <c r="P2" s="231"/>
      <c r="Q2" s="231"/>
      <c r="R2" s="135"/>
    </row>
    <row r="3" spans="1:18" ht="27" customHeight="1" x14ac:dyDescent="0.2">
      <c r="A3" s="134"/>
      <c r="B3" s="86"/>
      <c r="C3" s="129" t="s">
        <v>666</v>
      </c>
      <c r="D3" s="129" t="s">
        <v>667</v>
      </c>
      <c r="E3" s="129" t="s">
        <v>668</v>
      </c>
      <c r="F3" s="129" t="s">
        <v>669</v>
      </c>
      <c r="G3" s="130" t="s">
        <v>670</v>
      </c>
      <c r="H3" s="130" t="s">
        <v>671</v>
      </c>
      <c r="R3" s="135"/>
    </row>
    <row r="4" spans="1:18" ht="75" customHeight="1" x14ac:dyDescent="0.2">
      <c r="A4" s="134"/>
      <c r="B4" s="146" t="s">
        <v>620</v>
      </c>
      <c r="C4" s="131">
        <v>0.6</v>
      </c>
      <c r="D4" s="131">
        <v>0.6</v>
      </c>
      <c r="E4" s="131">
        <v>0.6</v>
      </c>
      <c r="F4" s="131"/>
      <c r="G4" s="132"/>
      <c r="H4" s="132"/>
      <c r="J4" s="106" t="s">
        <v>672</v>
      </c>
      <c r="K4" s="136"/>
      <c r="L4" s="136"/>
      <c r="M4" s="136"/>
      <c r="N4" s="136"/>
      <c r="O4" s="137"/>
      <c r="Q4" s="147" t="s">
        <v>12</v>
      </c>
      <c r="R4" s="135"/>
    </row>
    <row r="5" spans="1:18" ht="75" customHeight="1" x14ac:dyDescent="0.2">
      <c r="A5" s="134"/>
      <c r="B5" s="146" t="s">
        <v>302</v>
      </c>
      <c r="C5" s="131">
        <v>0.8</v>
      </c>
      <c r="D5" s="131">
        <v>0.48</v>
      </c>
      <c r="E5" s="131">
        <v>0.24</v>
      </c>
      <c r="F5" s="131"/>
      <c r="G5" s="132"/>
      <c r="H5" s="132"/>
      <c r="J5" s="106" t="s">
        <v>465</v>
      </c>
      <c r="K5" s="138"/>
      <c r="L5" s="138"/>
      <c r="M5" s="136"/>
      <c r="N5" s="136"/>
      <c r="O5" s="137"/>
      <c r="Q5" s="148" t="s">
        <v>13</v>
      </c>
      <c r="R5" s="135"/>
    </row>
    <row r="6" spans="1:18" ht="75" customHeight="1" x14ac:dyDescent="0.2">
      <c r="A6" s="134"/>
      <c r="B6" s="103"/>
      <c r="J6" s="106" t="s">
        <v>673</v>
      </c>
      <c r="K6" s="138"/>
      <c r="L6" s="138"/>
      <c r="M6" s="138"/>
      <c r="N6" s="136"/>
      <c r="O6" s="137"/>
      <c r="Q6" s="149" t="s">
        <v>19</v>
      </c>
      <c r="R6" s="135"/>
    </row>
    <row r="7" spans="1:18" ht="75" customHeight="1" x14ac:dyDescent="0.2">
      <c r="A7" s="134"/>
      <c r="B7" s="103"/>
      <c r="D7" s="103"/>
      <c r="E7" s="103"/>
      <c r="F7" s="103"/>
      <c r="G7" s="103"/>
      <c r="H7" s="103"/>
      <c r="I7" s="103"/>
      <c r="J7" s="106" t="s">
        <v>674</v>
      </c>
      <c r="K7" s="139"/>
      <c r="L7" s="138"/>
      <c r="M7" s="138"/>
      <c r="N7" s="136"/>
      <c r="O7" s="137"/>
      <c r="Q7" s="150" t="s">
        <v>153</v>
      </c>
      <c r="R7" s="135"/>
    </row>
    <row r="8" spans="1:18" ht="75" customHeight="1" x14ac:dyDescent="0.2">
      <c r="A8" s="134"/>
      <c r="C8" s="103"/>
      <c r="D8" s="103"/>
      <c r="E8" s="103"/>
      <c r="F8" s="103"/>
      <c r="G8" s="103"/>
      <c r="H8" s="103"/>
      <c r="I8" s="103"/>
      <c r="J8" s="106" t="s">
        <v>675</v>
      </c>
      <c r="K8" s="139"/>
      <c r="L8" s="139"/>
      <c r="M8" s="138"/>
      <c r="N8" s="136"/>
      <c r="O8" s="137"/>
      <c r="R8" s="135"/>
    </row>
    <row r="9" spans="1:18" ht="59.25" customHeight="1" x14ac:dyDescent="0.3">
      <c r="A9" s="134"/>
      <c r="D9" s="103"/>
      <c r="E9" s="103"/>
      <c r="F9" s="103"/>
      <c r="G9" s="103"/>
      <c r="H9" s="103"/>
      <c r="K9" s="140" t="s">
        <v>598</v>
      </c>
      <c r="L9" s="140" t="s">
        <v>570</v>
      </c>
      <c r="M9" s="141" t="s">
        <v>676</v>
      </c>
      <c r="N9" s="140" t="s">
        <v>523</v>
      </c>
      <c r="O9" s="141" t="s">
        <v>677</v>
      </c>
      <c r="R9" s="135"/>
    </row>
    <row r="10" spans="1:18" ht="19.5" customHeight="1" x14ac:dyDescent="0.2">
      <c r="A10" s="142"/>
      <c r="B10" s="143"/>
      <c r="C10" s="143"/>
      <c r="D10" s="144"/>
      <c r="E10" s="144"/>
      <c r="F10" s="144"/>
      <c r="G10" s="144"/>
      <c r="H10" s="144"/>
      <c r="I10" s="143"/>
      <c r="J10" s="143"/>
      <c r="K10" s="143"/>
      <c r="L10" s="143"/>
      <c r="M10" s="143"/>
      <c r="N10" s="143"/>
      <c r="O10" s="143"/>
      <c r="P10" s="143"/>
      <c r="Q10" s="143"/>
      <c r="R10" s="145"/>
    </row>
    <row r="11" spans="1:18" ht="75" customHeight="1" x14ac:dyDescent="0.2"/>
    <row r="12" spans="1:18" ht="75" customHeight="1" x14ac:dyDescent="0.2">
      <c r="D12" s="133"/>
      <c r="E12" s="133"/>
      <c r="F12" s="133"/>
      <c r="G12" s="133"/>
      <c r="H12" s="133"/>
    </row>
    <row r="13" spans="1:18" ht="75" customHeight="1" x14ac:dyDescent="0.2">
      <c r="D13" s="133"/>
      <c r="E13" s="133"/>
      <c r="F13" s="133"/>
      <c r="G13" s="133"/>
      <c r="H13" s="133"/>
    </row>
    <row r="14" spans="1:18" ht="75" customHeight="1" x14ac:dyDescent="0.2"/>
    <row r="15" spans="1:18" ht="75" customHeight="1" x14ac:dyDescent="0.2"/>
    <row r="16" spans="1:18" ht="75" customHeight="1" x14ac:dyDescent="0.2"/>
    <row r="17" spans="2:2" ht="75" customHeight="1" x14ac:dyDescent="0.2">
      <c r="B17" s="103"/>
    </row>
    <row r="18" spans="2:2" ht="75" customHeight="1" x14ac:dyDescent="0.2"/>
    <row r="19" spans="2:2" ht="75" customHeight="1" x14ac:dyDescent="0.2"/>
    <row r="20" spans="2:2" ht="75" customHeight="1" x14ac:dyDescent="0.2"/>
    <row r="21" spans="2:2" ht="75" customHeight="1" x14ac:dyDescent="0.2"/>
    <row r="22" spans="2:2" ht="75" customHeight="1" x14ac:dyDescent="0.2"/>
    <row r="23" spans="2:2" ht="75" customHeight="1" x14ac:dyDescent="0.2"/>
    <row r="24" spans="2:2" ht="75" customHeight="1" x14ac:dyDescent="0.2"/>
    <row r="25" spans="2:2" ht="75" customHeight="1" x14ac:dyDescent="0.2"/>
    <row r="26" spans="2:2" ht="75" customHeight="1" x14ac:dyDescent="0.2"/>
    <row r="27" spans="2:2" ht="75" customHeight="1" x14ac:dyDescent="0.2"/>
    <row r="28" spans="2:2" ht="75" customHeight="1" x14ac:dyDescent="0.2"/>
    <row r="29" spans="2:2" ht="75" customHeight="1" x14ac:dyDescent="0.2"/>
    <row r="30" spans="2:2" ht="75" customHeight="1" x14ac:dyDescent="0.2"/>
    <row r="31" spans="2:2" ht="75" customHeight="1" x14ac:dyDescent="0.2"/>
    <row r="32" spans="2:2" ht="75" customHeight="1" x14ac:dyDescent="0.2"/>
    <row r="33" ht="75" customHeight="1" x14ac:dyDescent="0.2"/>
  </sheetData>
  <mergeCells count="2">
    <mergeCell ref="A2:Q2"/>
    <mergeCell ref="A1:R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52"/>
  <sheetViews>
    <sheetView topLeftCell="K1" zoomScale="85" zoomScaleNormal="85" workbookViewId="0">
      <selection activeCell="S12" sqref="S12"/>
    </sheetView>
  </sheetViews>
  <sheetFormatPr baseColWidth="10" defaultRowHeight="12.75" x14ac:dyDescent="0.2"/>
  <cols>
    <col min="1" max="1" width="27.42578125" bestFit="1" customWidth="1"/>
    <col min="2" max="2" width="12.7109375" bestFit="1" customWidth="1"/>
    <col min="3" max="3" width="12.42578125" hidden="1" customWidth="1"/>
    <col min="4" max="6" width="11.42578125" hidden="1" customWidth="1"/>
    <col min="7" max="7" width="32.28515625" hidden="1" customWidth="1"/>
    <col min="8" max="8" width="14" bestFit="1" customWidth="1"/>
    <col min="9" max="9" width="10.28515625" bestFit="1" customWidth="1"/>
    <col min="10" max="10" width="13.140625" hidden="1" customWidth="1"/>
    <col min="11" max="11" width="13.140625" bestFit="1" customWidth="1"/>
    <col min="13" max="13" width="24.7109375" style="182" customWidth="1"/>
    <col min="14" max="14" width="11.42578125" style="182" customWidth="1"/>
    <col min="15" max="15" width="8.140625" style="182" customWidth="1"/>
    <col min="16" max="16" width="8.140625" style="182" bestFit="1" customWidth="1"/>
    <col min="17" max="17" width="2.140625" customWidth="1"/>
    <col min="18" max="18" width="32.42578125" bestFit="1" customWidth="1"/>
    <col min="19" max="19" width="11.42578125" style="182" bestFit="1" customWidth="1"/>
    <col min="20" max="20" width="8.140625" style="182" customWidth="1"/>
    <col min="21" max="21" width="8.140625" style="182" bestFit="1" customWidth="1"/>
  </cols>
  <sheetData>
    <row r="3" spans="1:21" x14ac:dyDescent="0.2">
      <c r="G3" s="167" t="s">
        <v>724</v>
      </c>
      <c r="M3" s="180" t="s">
        <v>767</v>
      </c>
      <c r="N3" s="180" t="s">
        <v>727</v>
      </c>
      <c r="P3"/>
      <c r="R3" s="167" t="s">
        <v>766</v>
      </c>
      <c r="S3" s="180" t="s">
        <v>727</v>
      </c>
      <c r="U3"/>
    </row>
    <row r="4" spans="1:21" ht="25.5" x14ac:dyDescent="0.2">
      <c r="A4" s="167" t="s">
        <v>1</v>
      </c>
      <c r="B4" t="s">
        <v>726</v>
      </c>
      <c r="G4" s="168" t="s">
        <v>704</v>
      </c>
      <c r="M4" s="180" t="s">
        <v>724</v>
      </c>
      <c r="N4" s="182" t="s">
        <v>772</v>
      </c>
      <c r="O4" s="182" t="s">
        <v>725</v>
      </c>
      <c r="P4"/>
      <c r="R4" s="167" t="s">
        <v>724</v>
      </c>
      <c r="S4" s="182" t="s">
        <v>772</v>
      </c>
      <c r="T4" s="182" t="s">
        <v>725</v>
      </c>
      <c r="U4"/>
    </row>
    <row r="5" spans="1:21" x14ac:dyDescent="0.2">
      <c r="A5" t="s">
        <v>704</v>
      </c>
      <c r="B5">
        <v>2</v>
      </c>
      <c r="G5" s="168" t="s">
        <v>17</v>
      </c>
      <c r="M5" s="181" t="s">
        <v>704</v>
      </c>
      <c r="P5"/>
      <c r="R5" s="168" t="s">
        <v>704</v>
      </c>
      <c r="U5"/>
    </row>
    <row r="6" spans="1:21" x14ac:dyDescent="0.2">
      <c r="A6" t="s">
        <v>17</v>
      </c>
      <c r="B6">
        <v>1</v>
      </c>
      <c r="G6" s="168" t="s">
        <v>689</v>
      </c>
      <c r="M6" s="181" t="s">
        <v>17</v>
      </c>
      <c r="P6"/>
      <c r="R6" s="168" t="s">
        <v>17</v>
      </c>
      <c r="U6"/>
    </row>
    <row r="7" spans="1:21" x14ac:dyDescent="0.2">
      <c r="A7" t="s">
        <v>689</v>
      </c>
      <c r="B7">
        <v>1</v>
      </c>
      <c r="G7" s="168" t="s">
        <v>175</v>
      </c>
      <c r="M7" s="181" t="s">
        <v>689</v>
      </c>
      <c r="P7"/>
      <c r="R7" s="168" t="s">
        <v>689</v>
      </c>
      <c r="U7"/>
    </row>
    <row r="8" spans="1:21" x14ac:dyDescent="0.2">
      <c r="A8" t="s">
        <v>175</v>
      </c>
      <c r="B8">
        <v>1</v>
      </c>
      <c r="G8" s="168" t="s">
        <v>233</v>
      </c>
      <c r="M8" s="181" t="s">
        <v>175</v>
      </c>
      <c r="P8"/>
      <c r="R8" s="168" t="s">
        <v>175</v>
      </c>
      <c r="U8"/>
    </row>
    <row r="9" spans="1:21" x14ac:dyDescent="0.2">
      <c r="A9" t="s">
        <v>233</v>
      </c>
      <c r="B9">
        <v>1</v>
      </c>
      <c r="G9" s="168" t="s">
        <v>185</v>
      </c>
      <c r="M9" s="181" t="s">
        <v>233</v>
      </c>
      <c r="P9"/>
      <c r="R9" s="168" t="s">
        <v>233</v>
      </c>
      <c r="U9"/>
    </row>
    <row r="10" spans="1:21" x14ac:dyDescent="0.2">
      <c r="A10" t="s">
        <v>185</v>
      </c>
      <c r="B10">
        <v>1</v>
      </c>
      <c r="G10" s="168" t="s">
        <v>206</v>
      </c>
      <c r="M10" s="181" t="s">
        <v>185</v>
      </c>
      <c r="P10"/>
      <c r="R10" s="168" t="s">
        <v>185</v>
      </c>
      <c r="U10"/>
    </row>
    <row r="11" spans="1:21" x14ac:dyDescent="0.2">
      <c r="A11" t="s">
        <v>206</v>
      </c>
      <c r="B11">
        <v>2</v>
      </c>
      <c r="G11" s="168" t="s">
        <v>199</v>
      </c>
      <c r="M11" s="181" t="s">
        <v>206</v>
      </c>
      <c r="P11"/>
      <c r="R11" s="168" t="s">
        <v>206</v>
      </c>
      <c r="U11"/>
    </row>
    <row r="12" spans="1:21" x14ac:dyDescent="0.2">
      <c r="A12" t="s">
        <v>199</v>
      </c>
      <c r="B12">
        <v>1</v>
      </c>
      <c r="G12" s="168" t="s">
        <v>213</v>
      </c>
      <c r="M12" s="181" t="s">
        <v>199</v>
      </c>
      <c r="P12"/>
      <c r="R12" s="168" t="s">
        <v>199</v>
      </c>
      <c r="U12"/>
    </row>
    <row r="13" spans="1:21" x14ac:dyDescent="0.2">
      <c r="A13" t="s">
        <v>213</v>
      </c>
      <c r="B13">
        <v>1</v>
      </c>
      <c r="G13" s="168" t="s">
        <v>281</v>
      </c>
      <c r="M13" s="181" t="s">
        <v>213</v>
      </c>
      <c r="P13"/>
      <c r="R13" s="168" t="s">
        <v>213</v>
      </c>
      <c r="U13"/>
    </row>
    <row r="14" spans="1:21" x14ac:dyDescent="0.2">
      <c r="A14" t="s">
        <v>281</v>
      </c>
      <c r="B14">
        <v>1</v>
      </c>
      <c r="G14" s="168" t="s">
        <v>216</v>
      </c>
      <c r="M14" s="181" t="s">
        <v>281</v>
      </c>
      <c r="P14"/>
      <c r="R14" s="168" t="s">
        <v>281</v>
      </c>
      <c r="U14"/>
    </row>
    <row r="15" spans="1:21" x14ac:dyDescent="0.2">
      <c r="A15" t="s">
        <v>216</v>
      </c>
      <c r="B15">
        <v>1</v>
      </c>
      <c r="G15" s="168" t="s">
        <v>222</v>
      </c>
      <c r="M15" s="181" t="s">
        <v>216</v>
      </c>
      <c r="P15"/>
      <c r="R15" s="168" t="s">
        <v>216</v>
      </c>
      <c r="U15"/>
    </row>
    <row r="16" spans="1:21" x14ac:dyDescent="0.2">
      <c r="A16" t="s">
        <v>222</v>
      </c>
      <c r="B16">
        <v>2</v>
      </c>
      <c r="G16" s="168" t="s">
        <v>765</v>
      </c>
      <c r="M16" s="181" t="s">
        <v>222</v>
      </c>
      <c r="P16"/>
      <c r="R16" s="168" t="s">
        <v>222</v>
      </c>
      <c r="U16"/>
    </row>
    <row r="17" spans="1:21" x14ac:dyDescent="0.2">
      <c r="A17" t="s">
        <v>226</v>
      </c>
      <c r="B17">
        <v>1</v>
      </c>
      <c r="G17" s="179" t="s">
        <v>86</v>
      </c>
      <c r="M17" s="181" t="s">
        <v>226</v>
      </c>
      <c r="P17"/>
      <c r="R17" s="168" t="s">
        <v>226</v>
      </c>
      <c r="U17"/>
    </row>
    <row r="18" spans="1:21" x14ac:dyDescent="0.2">
      <c r="A18" t="s">
        <v>229</v>
      </c>
      <c r="B18">
        <v>1</v>
      </c>
      <c r="G18" s="179" t="s">
        <v>87</v>
      </c>
      <c r="M18" s="181" t="s">
        <v>229</v>
      </c>
      <c r="P18"/>
      <c r="R18" s="168" t="s">
        <v>229</v>
      </c>
      <c r="U18"/>
    </row>
    <row r="19" spans="1:21" x14ac:dyDescent="0.2">
      <c r="A19" t="s">
        <v>219</v>
      </c>
      <c r="B19">
        <v>1</v>
      </c>
      <c r="G19" s="168" t="s">
        <v>226</v>
      </c>
      <c r="M19" s="181" t="s">
        <v>219</v>
      </c>
      <c r="P19"/>
      <c r="R19" s="168" t="s">
        <v>219</v>
      </c>
      <c r="U19"/>
    </row>
    <row r="20" spans="1:21" x14ac:dyDescent="0.2">
      <c r="A20" t="s">
        <v>235</v>
      </c>
      <c r="B20">
        <v>1</v>
      </c>
      <c r="G20" s="168" t="s">
        <v>229</v>
      </c>
      <c r="M20" s="181" t="s">
        <v>235</v>
      </c>
      <c r="P20"/>
      <c r="R20" s="168" t="s">
        <v>235</v>
      </c>
      <c r="U20"/>
    </row>
    <row r="21" spans="1:21" x14ac:dyDescent="0.2">
      <c r="A21" t="s">
        <v>238</v>
      </c>
      <c r="B21">
        <v>1</v>
      </c>
      <c r="G21" s="168" t="s">
        <v>219</v>
      </c>
      <c r="M21" s="181" t="s">
        <v>238</v>
      </c>
      <c r="P21"/>
      <c r="R21" s="168" t="s">
        <v>238</v>
      </c>
      <c r="U21"/>
    </row>
    <row r="22" spans="1:21" x14ac:dyDescent="0.2">
      <c r="A22" t="s">
        <v>240</v>
      </c>
      <c r="B22">
        <v>2</v>
      </c>
      <c r="G22" s="168" t="s">
        <v>235</v>
      </c>
      <c r="M22" s="181" t="s">
        <v>240</v>
      </c>
      <c r="P22"/>
      <c r="R22" s="168" t="s">
        <v>240</v>
      </c>
      <c r="U22"/>
    </row>
    <row r="23" spans="1:21" x14ac:dyDescent="0.2">
      <c r="A23" t="s">
        <v>244</v>
      </c>
      <c r="B23">
        <v>5</v>
      </c>
      <c r="G23" s="168" t="s">
        <v>238</v>
      </c>
      <c r="M23" s="181" t="s">
        <v>244</v>
      </c>
      <c r="P23"/>
      <c r="R23" s="168" t="s">
        <v>244</v>
      </c>
      <c r="U23"/>
    </row>
    <row r="24" spans="1:21" x14ac:dyDescent="0.2">
      <c r="A24" t="s">
        <v>202</v>
      </c>
      <c r="B24">
        <v>4</v>
      </c>
      <c r="G24" s="168" t="s">
        <v>240</v>
      </c>
      <c r="M24" s="181" t="s">
        <v>202</v>
      </c>
      <c r="P24"/>
      <c r="R24" s="168" t="s">
        <v>202</v>
      </c>
      <c r="U24"/>
    </row>
    <row r="25" spans="1:21" x14ac:dyDescent="0.2">
      <c r="A25" t="s">
        <v>251</v>
      </c>
      <c r="B25">
        <v>1</v>
      </c>
      <c r="G25" s="168" t="s">
        <v>244</v>
      </c>
      <c r="M25" s="181" t="s">
        <v>251</v>
      </c>
      <c r="P25"/>
      <c r="R25" s="168" t="s">
        <v>251</v>
      </c>
      <c r="U25"/>
    </row>
    <row r="26" spans="1:21" x14ac:dyDescent="0.2">
      <c r="A26" t="s">
        <v>277</v>
      </c>
      <c r="B26">
        <v>1</v>
      </c>
      <c r="G26" s="168" t="s">
        <v>202</v>
      </c>
      <c r="M26" s="181" t="s">
        <v>277</v>
      </c>
      <c r="P26"/>
      <c r="R26" s="168" t="s">
        <v>277</v>
      </c>
      <c r="U26"/>
    </row>
    <row r="27" spans="1:21" x14ac:dyDescent="0.2">
      <c r="A27" t="s">
        <v>703</v>
      </c>
      <c r="B27">
        <v>1</v>
      </c>
      <c r="G27" s="168" t="s">
        <v>251</v>
      </c>
      <c r="M27" s="181" t="s">
        <v>703</v>
      </c>
      <c r="P27"/>
      <c r="R27" s="168" t="s">
        <v>703</v>
      </c>
      <c r="U27"/>
    </row>
    <row r="28" spans="1:21" x14ac:dyDescent="0.2">
      <c r="A28" t="s">
        <v>253</v>
      </c>
      <c r="B28">
        <v>1</v>
      </c>
      <c r="G28" s="168" t="s">
        <v>277</v>
      </c>
      <c r="M28" s="181" t="s">
        <v>253</v>
      </c>
      <c r="P28"/>
      <c r="R28" s="168" t="s">
        <v>253</v>
      </c>
      <c r="U28"/>
    </row>
    <row r="29" spans="1:21" x14ac:dyDescent="0.2">
      <c r="A29" t="s">
        <v>255</v>
      </c>
      <c r="B29">
        <v>2</v>
      </c>
      <c r="G29" s="168" t="s">
        <v>703</v>
      </c>
      <c r="M29" s="181" t="s">
        <v>255</v>
      </c>
      <c r="P29"/>
      <c r="R29" s="168" t="s">
        <v>255</v>
      </c>
      <c r="U29"/>
    </row>
    <row r="30" spans="1:21" x14ac:dyDescent="0.2">
      <c r="A30" t="s">
        <v>258</v>
      </c>
      <c r="B30">
        <v>1</v>
      </c>
      <c r="G30" s="168" t="s">
        <v>253</v>
      </c>
      <c r="M30" s="181" t="s">
        <v>258</v>
      </c>
      <c r="P30"/>
      <c r="R30" s="168" t="s">
        <v>258</v>
      </c>
      <c r="U30"/>
    </row>
    <row r="31" spans="1:21" x14ac:dyDescent="0.2">
      <c r="A31" t="s">
        <v>261</v>
      </c>
      <c r="B31">
        <v>2</v>
      </c>
      <c r="G31" s="168" t="s">
        <v>255</v>
      </c>
      <c r="M31" s="181" t="s">
        <v>261</v>
      </c>
      <c r="P31"/>
      <c r="R31" s="168" t="s">
        <v>261</v>
      </c>
      <c r="U31"/>
    </row>
    <row r="32" spans="1:21" x14ac:dyDescent="0.2">
      <c r="A32" t="s">
        <v>265</v>
      </c>
      <c r="B32">
        <v>1</v>
      </c>
      <c r="G32" s="168" t="s">
        <v>258</v>
      </c>
      <c r="M32" s="181" t="s">
        <v>265</v>
      </c>
      <c r="P32"/>
      <c r="R32" s="168" t="s">
        <v>265</v>
      </c>
      <c r="U32"/>
    </row>
    <row r="33" spans="1:21" x14ac:dyDescent="0.2">
      <c r="A33" t="s">
        <v>209</v>
      </c>
      <c r="B33">
        <v>3</v>
      </c>
      <c r="G33" s="168" t="s">
        <v>261</v>
      </c>
      <c r="M33" s="181" t="s">
        <v>209</v>
      </c>
      <c r="P33"/>
      <c r="R33" s="168" t="s">
        <v>209</v>
      </c>
      <c r="U33"/>
    </row>
    <row r="34" spans="1:21" x14ac:dyDescent="0.2">
      <c r="A34" t="s">
        <v>182</v>
      </c>
      <c r="B34">
        <v>1</v>
      </c>
      <c r="G34" s="168" t="s">
        <v>265</v>
      </c>
      <c r="M34" s="181" t="s">
        <v>182</v>
      </c>
      <c r="P34"/>
      <c r="R34" s="168" t="s">
        <v>182</v>
      </c>
      <c r="U34"/>
    </row>
    <row r="35" spans="1:21" ht="25.5" x14ac:dyDescent="0.2">
      <c r="A35" t="s">
        <v>11</v>
      </c>
      <c r="B35">
        <v>1</v>
      </c>
      <c r="G35" s="168" t="s">
        <v>209</v>
      </c>
      <c r="M35" s="181" t="s">
        <v>11</v>
      </c>
      <c r="P35"/>
      <c r="R35" s="168" t="s">
        <v>11</v>
      </c>
      <c r="U35"/>
    </row>
    <row r="36" spans="1:21" x14ac:dyDescent="0.2">
      <c r="A36" t="s">
        <v>193</v>
      </c>
      <c r="B36">
        <v>1</v>
      </c>
      <c r="G36" s="168" t="s">
        <v>182</v>
      </c>
      <c r="M36" s="181" t="s">
        <v>193</v>
      </c>
      <c r="P36"/>
      <c r="R36" s="168" t="s">
        <v>193</v>
      </c>
      <c r="U36"/>
    </row>
    <row r="37" spans="1:21" x14ac:dyDescent="0.2">
      <c r="A37" t="s">
        <v>268</v>
      </c>
      <c r="B37">
        <v>1</v>
      </c>
      <c r="G37" s="168" t="s">
        <v>11</v>
      </c>
      <c r="M37" s="181" t="s">
        <v>268</v>
      </c>
      <c r="P37"/>
      <c r="R37" s="168" t="s">
        <v>268</v>
      </c>
      <c r="U37"/>
    </row>
    <row r="38" spans="1:21" x14ac:dyDescent="0.2">
      <c r="A38" t="s">
        <v>271</v>
      </c>
      <c r="B38">
        <v>1</v>
      </c>
      <c r="G38" s="168" t="s">
        <v>193</v>
      </c>
      <c r="M38" s="181" t="s">
        <v>271</v>
      </c>
      <c r="P38"/>
      <c r="R38" s="168" t="s">
        <v>271</v>
      </c>
      <c r="U38"/>
    </row>
    <row r="39" spans="1:21" x14ac:dyDescent="0.2">
      <c r="A39" t="s">
        <v>275</v>
      </c>
      <c r="B39">
        <v>1</v>
      </c>
      <c r="G39" s="168" t="s">
        <v>768</v>
      </c>
      <c r="M39" s="181" t="s">
        <v>275</v>
      </c>
      <c r="P39"/>
      <c r="R39" s="168" t="s">
        <v>275</v>
      </c>
      <c r="U39"/>
    </row>
    <row r="40" spans="1:21" x14ac:dyDescent="0.2">
      <c r="A40" t="s">
        <v>765</v>
      </c>
      <c r="B40">
        <v>2</v>
      </c>
      <c r="G40" s="179" t="s">
        <v>280</v>
      </c>
      <c r="M40" s="181" t="s">
        <v>765</v>
      </c>
      <c r="P40"/>
      <c r="R40" s="168" t="s">
        <v>765</v>
      </c>
      <c r="U40"/>
    </row>
    <row r="41" spans="1:21" x14ac:dyDescent="0.2">
      <c r="A41" t="s">
        <v>768</v>
      </c>
      <c r="B41">
        <v>1</v>
      </c>
      <c r="G41" s="168" t="s">
        <v>770</v>
      </c>
      <c r="M41" s="181" t="s">
        <v>768</v>
      </c>
      <c r="P41"/>
      <c r="R41" s="168" t="s">
        <v>768</v>
      </c>
      <c r="U41"/>
    </row>
    <row r="42" spans="1:21" x14ac:dyDescent="0.2">
      <c r="A42" t="s">
        <v>769</v>
      </c>
      <c r="B42">
        <v>1</v>
      </c>
      <c r="G42" s="179" t="s">
        <v>91</v>
      </c>
      <c r="M42" s="179" t="s">
        <v>280</v>
      </c>
      <c r="P42"/>
      <c r="R42" s="168" t="s">
        <v>769</v>
      </c>
      <c r="U42"/>
    </row>
    <row r="43" spans="1:21" x14ac:dyDescent="0.2">
      <c r="A43" t="s">
        <v>770</v>
      </c>
      <c r="B43">
        <v>1</v>
      </c>
      <c r="G43" s="179" t="s">
        <v>92</v>
      </c>
      <c r="M43" s="181" t="s">
        <v>769</v>
      </c>
      <c r="P43"/>
      <c r="R43" s="168" t="s">
        <v>770</v>
      </c>
      <c r="U43"/>
    </row>
    <row r="44" spans="1:21" x14ac:dyDescent="0.2">
      <c r="A44" t="s">
        <v>725</v>
      </c>
      <c r="B44">
        <v>55</v>
      </c>
      <c r="G44" s="179" t="s">
        <v>93</v>
      </c>
      <c r="M44" s="179" t="s">
        <v>79</v>
      </c>
      <c r="P44"/>
      <c r="R44" s="168" t="s">
        <v>725</v>
      </c>
      <c r="U44"/>
    </row>
    <row r="45" spans="1:21" x14ac:dyDescent="0.2">
      <c r="G45" s="168" t="s">
        <v>769</v>
      </c>
      <c r="M45" s="179" t="s">
        <v>80</v>
      </c>
      <c r="P45"/>
      <c r="S45"/>
      <c r="T45"/>
      <c r="U45"/>
    </row>
    <row r="46" spans="1:21" x14ac:dyDescent="0.2">
      <c r="G46" s="179" t="s">
        <v>79</v>
      </c>
      <c r="M46" s="179" t="s">
        <v>81</v>
      </c>
      <c r="P46"/>
      <c r="S46"/>
      <c r="T46"/>
      <c r="U46"/>
    </row>
    <row r="47" spans="1:21" x14ac:dyDescent="0.2">
      <c r="G47" s="179" t="s">
        <v>80</v>
      </c>
      <c r="M47" s="181" t="s">
        <v>770</v>
      </c>
      <c r="P47"/>
      <c r="S47"/>
      <c r="T47"/>
      <c r="U47"/>
    </row>
    <row r="48" spans="1:21" x14ac:dyDescent="0.2">
      <c r="G48" s="179" t="s">
        <v>81</v>
      </c>
      <c r="M48" s="179" t="s">
        <v>91</v>
      </c>
      <c r="P48"/>
      <c r="S48"/>
      <c r="T48"/>
      <c r="U48"/>
    </row>
    <row r="49" spans="7:21" x14ac:dyDescent="0.2">
      <c r="G49" s="168" t="s">
        <v>268</v>
      </c>
      <c r="M49" s="179" t="s">
        <v>92</v>
      </c>
      <c r="P49"/>
      <c r="S49"/>
      <c r="T49"/>
      <c r="U49"/>
    </row>
    <row r="50" spans="7:21" x14ac:dyDescent="0.2">
      <c r="G50" s="168" t="s">
        <v>271</v>
      </c>
      <c r="M50" s="179" t="s">
        <v>93</v>
      </c>
      <c r="P50"/>
      <c r="S50"/>
      <c r="T50"/>
      <c r="U50"/>
    </row>
    <row r="51" spans="7:21" x14ac:dyDescent="0.2">
      <c r="G51" s="168" t="s">
        <v>275</v>
      </c>
      <c r="M51" s="181" t="s">
        <v>725</v>
      </c>
      <c r="P51"/>
      <c r="S51"/>
      <c r="T51"/>
      <c r="U51"/>
    </row>
    <row r="52" spans="7:21" x14ac:dyDescent="0.2">
      <c r="G52" s="168" t="s">
        <v>725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3. Matriz de Riesgos</vt:lpstr>
      <vt:lpstr>Anexo1. Riesgos</vt:lpstr>
      <vt:lpstr>Hoja1</vt:lpstr>
      <vt:lpstr>Anexo2. Controles</vt:lpstr>
      <vt:lpstr>Anexo3. Prob e Impac</vt:lpstr>
      <vt:lpstr>Anexo4. Atrib</vt:lpstr>
      <vt:lpstr>Anexo 5. Z.R</vt:lpstr>
      <vt:lpstr>I Trim</vt:lpstr>
      <vt:lpstr>'3. Matriz de Riesgos'!Área_de_impresión</vt:lpstr>
      <vt:lpstr>'Anexo1. Riesgos'!Área_de_impresión</vt:lpstr>
      <vt:lpstr>'3. Matriz de Riesgos'!Títulos_a_imprimir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riesgos institucionales 2022</dc:title>
  <dc:subject>Documento con los riesgos institucionales identificados para la vigencia 2022.</dc:subject>
  <dc:creator>Departamento Administrativo de la Función Pública</dc:creator>
  <cp:keywords>mapa, riesgos, institucionales</cp:keywords>
  <cp:lastModifiedBy>Referente Planeacion</cp:lastModifiedBy>
  <cp:lastPrinted>2023-03-01T11:46:59Z</cp:lastPrinted>
  <dcterms:created xsi:type="dcterms:W3CDTF">2021-11-19T14:16:57Z</dcterms:created>
  <dcterms:modified xsi:type="dcterms:W3CDTF">2024-03-21T20:00:28Z</dcterms:modified>
</cp:coreProperties>
</file>